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C:\Users\aalto\Desktop\alcc\"/>
    </mc:Choice>
  </mc:AlternateContent>
  <xr:revisionPtr revIDLastSave="0" documentId="8_{C74540A7-A76E-4C07-8305-BC67BE55600E}" xr6:coauthVersionLast="33" xr6:coauthVersionMax="33" xr10:uidLastSave="{00000000-0000-0000-0000-000000000000}"/>
  <workbookProtection lockStructure="1"/>
  <bookViews>
    <workbookView xWindow="0" yWindow="0" windowWidth="23880" windowHeight="10830" tabRatio="622" xr2:uid="{00000000-000D-0000-FFFF-FFFF00000000}"/>
  </bookViews>
  <sheets>
    <sheet name="Tiedot" sheetId="8" r:id="rId1"/>
    <sheet name="LCC" sheetId="1" r:id="rId2"/>
    <sheet name="Kaavio" sheetId="10" r:id="rId3"/>
    <sheet name="Herkkyysanalyysi" sheetId="7" r:id="rId4"/>
    <sheet name="Herkkyysanal. lask.kaavoja" sheetId="9" r:id="rId5"/>
  </sheets>
  <definedNames>
    <definedName name="_xlnm._FilterDatabase" localSheetId="1" hidden="1">LCC!$E$10:$E$10</definedName>
    <definedName name="_xlnm.Print_Area" localSheetId="3">Herkkyysanalyysi!$B$3:$L$39</definedName>
    <definedName name="_xlnm.Print_Area" localSheetId="2">Kaavio!$B$2:$X$25</definedName>
    <definedName name="_xlnm.Print_Area" localSheetId="1">LCC!$B$3:$J$30</definedName>
    <definedName name="_xlnm.Print_Area" localSheetId="0">Tiedot!$A$2:$C$28</definedName>
  </definedNames>
  <calcPr calcId="179017"/>
</workbook>
</file>

<file path=xl/calcChain.xml><?xml version="1.0" encoding="utf-8"?>
<calcChain xmlns="http://schemas.openxmlformats.org/spreadsheetml/2006/main">
  <c r="E18" i="1" l="1"/>
  <c r="I14" i="9" l="1"/>
  <c r="H14" i="9"/>
  <c r="G14" i="9"/>
  <c r="F14" i="9"/>
  <c r="E14" i="9"/>
  <c r="C9" i="9"/>
  <c r="C8" i="9"/>
  <c r="C7" i="9"/>
  <c r="C6" i="9"/>
  <c r="C5" i="9"/>
  <c r="F28" i="1" l="1"/>
  <c r="G28" i="1"/>
  <c r="H28" i="1"/>
  <c r="I28" i="1"/>
  <c r="E28" i="1"/>
  <c r="F7" i="1"/>
  <c r="F8" i="1"/>
  <c r="G7" i="1"/>
  <c r="G8" i="1"/>
  <c r="H7" i="1"/>
  <c r="H8" i="1"/>
  <c r="H18" i="1" s="1"/>
  <c r="I7" i="1"/>
  <c r="I8" i="1"/>
  <c r="E26" i="1"/>
  <c r="E22" i="1"/>
  <c r="E13" i="1"/>
  <c r="F6" i="1"/>
  <c r="G6" i="1"/>
  <c r="D7" i="9"/>
  <c r="D6" i="9"/>
  <c r="D5" i="9"/>
  <c r="F13" i="1"/>
  <c r="G13" i="1"/>
  <c r="H6" i="1"/>
  <c r="H13" i="1"/>
  <c r="I6" i="1"/>
  <c r="I13" i="1"/>
  <c r="E4" i="9"/>
  <c r="F18" i="1" l="1"/>
  <c r="I26" i="1"/>
  <c r="I18" i="1"/>
  <c r="D9" i="9"/>
  <c r="G18" i="1"/>
  <c r="D8" i="9"/>
  <c r="H26" i="1"/>
  <c r="F22" i="1"/>
  <c r="H22" i="1"/>
  <c r="I22" i="1"/>
  <c r="F26" i="1"/>
  <c r="G22" i="1"/>
  <c r="G26" i="1"/>
  <c r="E30" i="1"/>
  <c r="E5" i="9" s="1"/>
  <c r="E15" i="9"/>
  <c r="E29" i="1"/>
  <c r="H30" i="1" l="1"/>
  <c r="H16" i="9" s="1"/>
  <c r="I30" i="1"/>
  <c r="E9" i="9" s="1"/>
  <c r="H29" i="1"/>
  <c r="H15" i="9"/>
  <c r="F15" i="9"/>
  <c r="G30" i="1"/>
  <c r="G16" i="9" s="1"/>
  <c r="I29" i="1"/>
  <c r="I15" i="9"/>
  <c r="G15" i="9"/>
  <c r="F29" i="1"/>
  <c r="F30" i="1"/>
  <c r="G29" i="1"/>
  <c r="E16" i="9"/>
  <c r="E8" i="9" l="1"/>
  <c r="E7" i="9"/>
  <c r="I16" i="9"/>
  <c r="F16" i="9"/>
  <c r="E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Annie Stålberg</author>
  </authors>
  <commentList>
    <comment ref="C5" authorId="0" shapeId="0" xr:uid="{00000000-0006-0000-0100-000001000000}">
      <text>
        <r>
          <rPr>
            <sz val="8"/>
            <color indexed="81"/>
            <rFont val="Tahoma"/>
            <family val="2"/>
          </rPr>
          <t>Hankintayksikkö täyttää tähän hankinnan perustiedot.</t>
        </r>
      </text>
    </comment>
    <comment ref="D6" authorId="0" shapeId="0" xr:uid="{00000000-0006-0000-0100-000002000000}">
      <text>
        <r>
          <rPr>
            <sz val="8"/>
            <color indexed="81"/>
            <rFont val="Tahoma"/>
            <family val="2"/>
          </rPr>
          <t xml:space="preserve">Ajoneuvojen määrä.
</t>
        </r>
      </text>
    </comment>
    <comment ref="D7" authorId="0" shapeId="0" xr:uid="{00000000-0006-0000-0100-000003000000}">
      <text>
        <r>
          <rPr>
            <sz val="8"/>
            <color indexed="81"/>
            <rFont val="Tahoma"/>
            <family val="2"/>
          </rPr>
          <t xml:space="preserve">Kuinka monta vuotta ajoneuvoa tullaan käyttämään.
</t>
        </r>
        <r>
          <rPr>
            <sz val="9"/>
            <color indexed="81"/>
            <rFont val="Tahoma"/>
            <family val="2"/>
          </rPr>
          <t xml:space="preserve">
</t>
        </r>
      </text>
    </comment>
    <comment ref="D8" authorId="0" shapeId="0" xr:uid="{00000000-0006-0000-0100-000004000000}">
      <text>
        <r>
          <rPr>
            <sz val="8"/>
            <color indexed="81"/>
            <rFont val="Tahoma"/>
            <family val="2"/>
          </rPr>
          <t xml:space="preserve">Laskentakorko prosentteina.
</t>
        </r>
        <r>
          <rPr>
            <sz val="9"/>
            <color indexed="81"/>
            <rFont val="Tahoma"/>
            <family val="2"/>
          </rPr>
          <t xml:space="preserve">
</t>
        </r>
      </text>
    </comment>
    <comment ref="C10" authorId="0" shapeId="0" xr:uid="{00000000-0006-0000-0100-000005000000}">
      <text>
        <r>
          <rPr>
            <sz val="8"/>
            <color indexed="81"/>
            <rFont val="Tahoma"/>
            <family val="2"/>
          </rPr>
          <t xml:space="preserve">Jos laskelmaa käytetään tarveanalyysiin, vertaillaan erilaisia vaihtoehtoja. Jos laskelmaa käytetään tarjousten vertailuun, vertaillaan saatujen tarjousten tietoja/kustannuksia.
</t>
        </r>
      </text>
    </comment>
    <comment ref="C11" authorId="0" shapeId="0" xr:uid="{00000000-0006-0000-0100-000006000000}">
      <text>
        <r>
          <rPr>
            <sz val="8"/>
            <color indexed="81"/>
            <rFont val="Tahoma"/>
            <family val="2"/>
          </rPr>
          <t>Toimittajan antama tieto.</t>
        </r>
      </text>
    </comment>
    <comment ref="D15" authorId="0" shapeId="0" xr:uid="{00000000-0006-0000-0100-000007000000}">
      <text>
        <r>
          <rPr>
            <sz val="8"/>
            <color indexed="81"/>
            <rFont val="Tahoma"/>
            <family val="2"/>
          </rPr>
          <t xml:space="preserve">Toimittajan antama tieto. </t>
        </r>
      </text>
    </comment>
    <comment ref="D16" authorId="0" shapeId="0" xr:uid="{00000000-0006-0000-0100-000008000000}">
      <text>
        <r>
          <rPr>
            <sz val="8"/>
            <color indexed="81"/>
            <rFont val="Tahoma"/>
            <family val="2"/>
          </rPr>
          <t>Hankintayksikkö määrittelee kilometrimäärän, jonka ajoneuvoa arvioidaan käytettävän vuodessa.</t>
        </r>
        <r>
          <rPr>
            <sz val="9"/>
            <color indexed="81"/>
            <rFont val="Tahoma"/>
            <family val="2"/>
          </rPr>
          <t xml:space="preserve">
</t>
        </r>
      </text>
    </comment>
    <comment ref="D17" authorId="0" shapeId="0" xr:uid="{00000000-0006-0000-0100-000009000000}">
      <text>
        <r>
          <rPr>
            <sz val="8"/>
            <color indexed="81"/>
            <rFont val="Tahoma"/>
            <family val="2"/>
          </rPr>
          <t>Hankintayksikkö määrittää laskelmissa käytettävän polttoaineen hinnan.</t>
        </r>
      </text>
    </comment>
    <comment ref="D20" authorId="0" shapeId="0" xr:uid="{00000000-0006-0000-0100-00000A000000}">
      <text>
        <r>
          <rPr>
            <sz val="8"/>
            <color indexed="81"/>
            <rFont val="Tahoma"/>
            <family val="2"/>
          </rPr>
          <t xml:space="preserve">Toimittajan antamat tiedot huollon vuosikustannuksista X kuukauden jälkeen määritetyllä vuosittaisella ajomäärällä perustuen ajoneuvon valmistajan suosituksiin. 
Leverantörens uppgifter om årskostnad för service enligt fordonstillverkarens rekommendationer efter X månader vid definierad årlig körsträcka.
</t>
        </r>
      </text>
    </comment>
    <comment ref="D21" authorId="0" shapeId="0" xr:uid="{00000000-0006-0000-0100-00000B000000}">
      <text>
        <r>
          <rPr>
            <sz val="8"/>
            <color indexed="81"/>
            <rFont val="Tahoma"/>
            <family val="2"/>
          </rPr>
          <t xml:space="preserve">Toimittajan antamat tiedot sopimuksen mukaisista hinnoista mukaan lukien ajoneuvon kokonaishuolto. 
Leverantörens prisuppgift gällande avtal som inkluderar en totalservice av bilen.
</t>
        </r>
      </text>
    </comment>
    <comment ref="D27" authorId="0" shapeId="0" xr:uid="{00000000-0006-0000-0100-00000C000000}">
      <text>
        <r>
          <rPr>
            <sz val="8"/>
            <color indexed="81"/>
            <rFont val="Tahoma"/>
            <family val="2"/>
          </rPr>
          <t>Ajoneuvon arvo käyttövaiheen lopussa, esim. toimittajan takuu takaisinostosta käyttöajan jälkeen.
Värde vid användningsperiodens slut, ex. leverantörens garanti för återköp efter användningsperiodens slut.</t>
        </r>
        <r>
          <rPr>
            <sz val="9"/>
            <color indexed="81"/>
            <rFont val="Tahoma"/>
            <family val="2"/>
          </rPr>
          <t xml:space="preserve">
</t>
        </r>
      </text>
    </comment>
    <comment ref="C30" authorId="0" shapeId="0" xr:uid="{00000000-0006-0000-0100-00000D000000}">
      <text>
        <r>
          <rPr>
            <sz val="8"/>
            <color indexed="81"/>
            <rFont val="Tahoma"/>
            <family val="2"/>
          </rPr>
          <t>Kaikkien tuotteiden yhteenlasketut kustannukset.</t>
        </r>
      </text>
    </comment>
    <comment ref="C33" authorId="0" shapeId="0" xr:uid="{00000000-0006-0000-0100-00000E000000}">
      <text>
        <r>
          <rPr>
            <sz val="8"/>
            <color indexed="81"/>
            <rFont val="Tahoma"/>
            <family val="2"/>
          </rPr>
          <t>Herkkyysanalyysi osoittaa, kuinka paljon kokonaiskustannukset muuttuvat, kun laskentakorko muuttuu tai käyttökustannukset nousevat 20 %.</t>
        </r>
      </text>
    </comment>
  </commentList>
</comments>
</file>

<file path=xl/sharedStrings.xml><?xml version="1.0" encoding="utf-8"?>
<sst xmlns="http://schemas.openxmlformats.org/spreadsheetml/2006/main" count="110" uniqueCount="95">
  <si>
    <r>
      <rPr>
        <sz val="10"/>
        <color rgb="FF000080"/>
        <rFont val="Arial"/>
        <family val="2"/>
      </rPr>
      <t>Versio 1.1 2010-07-16</t>
    </r>
  </si>
  <si>
    <r>
      <rPr>
        <b/>
        <sz val="9"/>
        <rFont val="Arial"/>
        <family val="2"/>
      </rPr>
      <t>Henkilöautojen elinkaarikustannukset</t>
    </r>
  </si>
  <si>
    <r>
      <rPr>
        <sz val="9"/>
        <rFont val="Arial"/>
        <family val="2"/>
      </rPr>
      <t xml:space="preserve">Elinkaarikustannusanalyyseissa huomioidaan tuotteen koko kustannus sen elinkaaren aikana. Analyysi ei täten huomioi ainoastaan auton ostohintaa vaan myös käyttö- ja huoltokustannukset. Muita tässä yhteydessä mahdollisesti tärkeitä kustannuksia ovat ajoneuvovero, mutta myös tulot kuten jäännösarvo voivat muuttaa henkilöautojen kustannuskuvaa. </t>
    </r>
  </si>
  <si>
    <r>
      <rPr>
        <b/>
        <sz val="9"/>
        <rFont val="Arial"/>
        <family val="2"/>
      </rPr>
      <t>Työkalu</t>
    </r>
  </si>
  <si>
    <r>
      <rPr>
        <b/>
        <sz val="9"/>
        <rFont val="Arial"/>
        <family val="2"/>
      </rPr>
      <t>Ota yhteyttä</t>
    </r>
  </si>
  <si>
    <r>
      <rPr>
        <b/>
        <sz val="9"/>
        <color rgb="FF000000"/>
        <rFont val="Arial"/>
        <family val="2"/>
      </rPr>
      <t>&gt;</t>
    </r>
  </si>
  <si>
    <r>
      <rPr>
        <b/>
        <sz val="9"/>
        <color rgb="FF000000"/>
        <rFont val="Arial"/>
        <family val="2"/>
      </rPr>
      <t>AVAA TÄSTÄ LCC-LASKELMA</t>
    </r>
  </si>
  <si>
    <r>
      <rPr>
        <sz val="14"/>
        <color rgb="FF000080"/>
        <rFont val="Arial"/>
        <family val="2"/>
      </rPr>
      <t>ELINKAARIKUSTANNUKSET (LCC) HENKILÖAUTOA OSTAESSA</t>
    </r>
  </si>
  <si>
    <r>
      <rPr>
        <sz val="9"/>
        <rFont val="Arial"/>
        <family val="2"/>
      </rPr>
      <t>Lukumäärä</t>
    </r>
    <r>
      <rPr>
        <sz val="9"/>
        <color rgb="FF333300"/>
        <rFont val="Arial"/>
        <family val="2"/>
      </rPr>
      <t xml:space="preserve">*  </t>
    </r>
  </si>
  <si>
    <r>
      <rPr>
        <sz val="9"/>
        <rFont val="Arial"/>
        <family val="2"/>
      </rPr>
      <t>kpl</t>
    </r>
  </si>
  <si>
    <r>
      <rPr>
        <sz val="9"/>
        <rFont val="Arial"/>
        <family val="2"/>
      </rPr>
      <t>vuotta</t>
    </r>
  </si>
  <si>
    <r>
      <rPr>
        <sz val="9"/>
        <rFont val="Arial"/>
        <family val="2"/>
      </rPr>
      <t xml:space="preserve">Laskentakorko </t>
    </r>
  </si>
  <si>
    <r>
      <rPr>
        <sz val="9"/>
        <rFont val="Arial"/>
        <family val="2"/>
      </rPr>
      <t>%</t>
    </r>
  </si>
  <si>
    <r>
      <rPr>
        <b/>
        <sz val="9"/>
        <rFont val="Arial"/>
        <family val="2"/>
      </rPr>
      <t>Tarjous 1</t>
    </r>
  </si>
  <si>
    <r>
      <rPr>
        <b/>
        <sz val="9"/>
        <rFont val="Arial"/>
        <family val="2"/>
      </rPr>
      <t>Tarjous 2</t>
    </r>
  </si>
  <si>
    <r>
      <rPr>
        <b/>
        <sz val="9"/>
        <rFont val="Arial"/>
        <family val="2"/>
      </rPr>
      <t>Tarjous 3</t>
    </r>
  </si>
  <si>
    <r>
      <rPr>
        <b/>
        <sz val="9"/>
        <rFont val="Arial"/>
        <family val="2"/>
      </rPr>
      <t>Tarjous 4</t>
    </r>
  </si>
  <si>
    <r>
      <rPr>
        <b/>
        <sz val="9"/>
        <rFont val="Arial"/>
        <family val="2"/>
      </rPr>
      <t>Tarjous 5</t>
    </r>
  </si>
  <si>
    <r>
      <rPr>
        <b/>
        <sz val="9"/>
        <rFont val="Arial"/>
        <family val="2"/>
      </rPr>
      <t xml:space="preserve">Hankintakustannus </t>
    </r>
  </si>
  <si>
    <r>
      <rPr>
        <sz val="9"/>
        <rFont val="Arial"/>
        <family val="2"/>
      </rPr>
      <t>Ostohinta, sis. toimituskulut ajoneuvoa kohden</t>
    </r>
  </si>
  <si>
    <r>
      <rPr>
        <b/>
        <sz val="9"/>
        <rFont val="Arial"/>
        <family val="2"/>
      </rPr>
      <t>Polttoainekustannukset</t>
    </r>
  </si>
  <si>
    <r>
      <rPr>
        <sz val="9"/>
        <rFont val="Arial"/>
        <family val="2"/>
      </rPr>
      <t>Vuosittainen ajomatka ajoneuvoa kohden</t>
    </r>
  </si>
  <si>
    <r>
      <rPr>
        <b/>
        <sz val="9"/>
        <color rgb="FF000080"/>
        <rFont val="Arial"/>
        <family val="2"/>
      </rPr>
      <t>KÄYTTÖKUSTANNUKSET KAPPALETTA KOHDEN, NYKYARVO</t>
    </r>
  </si>
  <si>
    <r>
      <rPr>
        <b/>
        <sz val="9"/>
        <rFont val="Arial"/>
        <family val="2"/>
      </rPr>
      <t>Huolto</t>
    </r>
  </si>
  <si>
    <r>
      <rPr>
        <sz val="9"/>
        <rFont val="Arial"/>
        <family val="2"/>
      </rPr>
      <t>Huoltokustannukset</t>
    </r>
  </si>
  <si>
    <r>
      <rPr>
        <b/>
        <i/>
        <sz val="9"/>
        <rFont val="Arial"/>
        <family val="2"/>
      </rPr>
      <t>tai</t>
    </r>
  </si>
  <si>
    <r>
      <rPr>
        <sz val="9"/>
        <rFont val="Arial"/>
        <family val="2"/>
      </rPr>
      <t>Huolto- ja korjaussopimus</t>
    </r>
  </si>
  <si>
    <r>
      <rPr>
        <b/>
        <sz val="9"/>
        <color rgb="FF000080"/>
        <rFont val="Arial"/>
        <family val="2"/>
      </rPr>
      <t>HUOLTOKUSTANNUKSET KAPPALETTA KOHDEN, NYKYARVO</t>
    </r>
  </si>
  <si>
    <r>
      <rPr>
        <b/>
        <sz val="9"/>
        <rFont val="Arial"/>
        <family val="2"/>
      </rPr>
      <t>Verot ja muut kustannukset</t>
    </r>
  </si>
  <si>
    <r>
      <rPr>
        <sz val="9"/>
        <rFont val="Arial"/>
        <family val="2"/>
      </rPr>
      <t>Ajoneuvovero</t>
    </r>
  </si>
  <si>
    <r>
      <rPr>
        <b/>
        <sz val="9"/>
        <color rgb="FF000080"/>
        <rFont val="Arial"/>
        <family val="2"/>
      </rPr>
      <t>MUUT KULUT YHTEENSÄ KAPPALETTA KOHDEN, NYKYARVO</t>
    </r>
  </si>
  <si>
    <r>
      <rPr>
        <sz val="9"/>
        <rFont val="Arial"/>
        <family val="2"/>
      </rPr>
      <t>Jäännösarvo/jälleenmyyntiarvo</t>
    </r>
  </si>
  <si>
    <r>
      <rPr>
        <b/>
        <sz val="9"/>
        <color rgb="FF000000"/>
        <rFont val="Arial"/>
        <family val="2"/>
      </rPr>
      <t>&gt;</t>
    </r>
  </si>
  <si>
    <r>
      <rPr>
        <b/>
        <sz val="9"/>
        <color rgb="FF000000"/>
        <rFont val="Arial"/>
        <family val="2"/>
      </rPr>
      <t>AVAA TÄSTÄ KAAVIO</t>
    </r>
  </si>
  <si>
    <r>
      <rPr>
        <b/>
        <sz val="9"/>
        <color rgb="FF000000"/>
        <rFont val="Arial"/>
        <family val="2"/>
      </rPr>
      <t>&gt;</t>
    </r>
  </si>
  <si>
    <r>
      <rPr>
        <b/>
        <sz val="9"/>
        <color rgb="FF000000"/>
        <rFont val="Arial"/>
        <family val="2"/>
      </rPr>
      <t>AVAA TÄSTÄ HERKKYYSANALYYSI</t>
    </r>
  </si>
  <si>
    <r>
      <rPr>
        <b/>
        <sz val="9"/>
        <color rgb="FF000000"/>
        <rFont val="Arial"/>
        <family val="2"/>
      </rPr>
      <t>&gt;</t>
    </r>
  </si>
  <si>
    <r>
      <rPr>
        <b/>
        <sz val="9"/>
        <color rgb="FF000000"/>
        <rFont val="Arial"/>
        <family val="2"/>
      </rPr>
      <t>AVAA TÄSTÄ TIEDOT</t>
    </r>
  </si>
  <si>
    <t>Anskaffningskostnad exkl. restvärde</t>
  </si>
  <si>
    <r>
      <rPr>
        <sz val="14"/>
        <color rgb="FF000080"/>
        <rFont val="Arial"/>
        <family val="2"/>
      </rPr>
      <t>KAAVIO</t>
    </r>
  </si>
  <si>
    <r>
      <rPr>
        <sz val="9"/>
        <rFont val="Arial"/>
        <family val="2"/>
      </rPr>
      <t>Muut kustannukset yhteensä</t>
    </r>
  </si>
  <si>
    <r>
      <rPr>
        <sz val="9"/>
        <rFont val="Arial"/>
        <family val="2"/>
      </rPr>
      <t>Polttoainekustannukset</t>
    </r>
  </si>
  <si>
    <r>
      <rPr>
        <sz val="9"/>
        <rFont val="Arial"/>
        <family val="2"/>
      </rPr>
      <t>Huoltokustannukset</t>
    </r>
  </si>
  <si>
    <r>
      <rPr>
        <sz val="9"/>
        <rFont val="Arial"/>
        <family val="2"/>
      </rPr>
      <t>Hankintakustannukset*</t>
    </r>
  </si>
  <si>
    <r>
      <rPr>
        <sz val="9"/>
        <rFont val="Arial"/>
        <family val="2"/>
      </rPr>
      <t>hankintakustannuksesta</t>
    </r>
  </si>
  <si>
    <r>
      <rPr>
        <sz val="9"/>
        <rFont val="Arial"/>
        <family val="2"/>
      </rPr>
      <t>kaaviossa</t>
    </r>
  </si>
  <si>
    <r>
      <rPr>
        <b/>
        <sz val="9"/>
        <color rgb="FF000000"/>
        <rFont val="Arial"/>
        <family val="2"/>
      </rPr>
      <t>&gt;</t>
    </r>
  </si>
  <si>
    <r>
      <rPr>
        <b/>
        <sz val="9"/>
        <color rgb="FF000000"/>
        <rFont val="Arial"/>
        <family val="2"/>
      </rPr>
      <t>TAKAISIN LCC-LASKELMAAN</t>
    </r>
  </si>
  <si>
    <r>
      <rPr>
        <b/>
        <sz val="9"/>
        <color rgb="FF000000"/>
        <rFont val="Arial"/>
        <family val="2"/>
      </rPr>
      <t>&gt;</t>
    </r>
  </si>
  <si>
    <r>
      <rPr>
        <b/>
        <sz val="9"/>
        <color rgb="FF000000"/>
        <rFont val="Arial"/>
        <family val="2"/>
      </rPr>
      <t>AVAA TÄSTÄ HERKKYYSANALYYSI</t>
    </r>
  </si>
  <si>
    <r>
      <rPr>
        <sz val="14"/>
        <color rgb="FF000080"/>
        <rFont val="Arial"/>
        <family val="2"/>
      </rPr>
      <t>HERKKYYSANALYYSI</t>
    </r>
  </si>
  <si>
    <r>
      <rPr>
        <b/>
        <sz val="9"/>
        <color rgb="FF000080"/>
        <rFont val="Arial"/>
        <family val="2"/>
      </rPr>
      <t>Herkkyysanalyysi on arvio kustannusten muutoksista tiettyjen edellytysten muuttuessa. Analyysi ei anna tarkkoja arvoja.</t>
    </r>
  </si>
  <si>
    <r>
      <rPr>
        <b/>
        <sz val="9"/>
        <color rgb="FF000000"/>
        <rFont val="Arial"/>
        <family val="2"/>
      </rPr>
      <t>&gt;</t>
    </r>
  </si>
  <si>
    <r>
      <rPr>
        <b/>
        <sz val="9"/>
        <color rgb="FF000000"/>
        <rFont val="Arial"/>
        <family val="2"/>
      </rPr>
      <t>TAKAISIN LCC-LASKELMAAN</t>
    </r>
  </si>
  <si>
    <r>
      <rPr>
        <b/>
        <sz val="9"/>
        <color rgb="FF000000"/>
        <rFont val="Arial"/>
        <family val="2"/>
      </rPr>
      <t>&gt;</t>
    </r>
  </si>
  <si>
    <r>
      <rPr>
        <b/>
        <sz val="9"/>
        <color rgb="FF000000"/>
        <rFont val="Arial"/>
        <family val="2"/>
      </rPr>
      <t>AVAA TÄSTÄ KAAVIO</t>
    </r>
  </si>
  <si>
    <r>
      <rPr>
        <b/>
        <sz val="9"/>
        <color rgb="FF000000"/>
        <rFont val="Arial"/>
        <family val="2"/>
      </rPr>
      <t>&gt;</t>
    </r>
  </si>
  <si>
    <r>
      <rPr>
        <b/>
        <sz val="9"/>
        <color rgb="FF000000"/>
        <rFont val="Arial"/>
        <family val="2"/>
      </rPr>
      <t>KUVIOIDEN TAUSTALLA OLEVAT LASKENTAKAAVAT</t>
    </r>
  </si>
  <si>
    <r>
      <rPr>
        <sz val="14"/>
        <color rgb="FF000080"/>
        <rFont val="Arial"/>
        <family val="2"/>
      </rPr>
      <t>HERKKYYSANALYYSI LASKENTAKORKO</t>
    </r>
  </si>
  <si>
    <r>
      <rPr>
        <b/>
        <sz val="9"/>
        <color rgb="FF000080"/>
        <rFont val="Arial"/>
        <family val="2"/>
      </rPr>
      <t>%</t>
    </r>
  </si>
  <si>
    <r>
      <rPr>
        <sz val="14"/>
        <color rgb="FF000080"/>
        <rFont val="Arial"/>
        <family val="2"/>
      </rPr>
      <t>HERKKYYSANALYYSI KÄYTTÖKUSTANNUKSET</t>
    </r>
  </si>
  <si>
    <r>
      <rPr>
        <sz val="9"/>
        <rFont val="Arial"/>
        <family val="2"/>
      </rPr>
      <t>Yhteenlaskettu LCC, jos käyttökustannukset nousevat 20 prosenttia</t>
    </r>
  </si>
  <si>
    <r>
      <rPr>
        <sz val="9"/>
        <rFont val="Arial"/>
        <family val="2"/>
      </rPr>
      <t>LCC ilman käyttökustannusten nousua</t>
    </r>
  </si>
  <si>
    <r>
      <rPr>
        <b/>
        <sz val="9"/>
        <color rgb="FF000000"/>
        <rFont val="Arial"/>
        <family val="2"/>
      </rPr>
      <t>&gt;</t>
    </r>
  </si>
  <si>
    <r>
      <rPr>
        <b/>
        <sz val="9"/>
        <color rgb="FF000000"/>
        <rFont val="Arial"/>
        <family val="2"/>
      </rPr>
      <t>TAKAISIN HERKKYYSANALYYSIIN</t>
    </r>
  </si>
  <si>
    <t>PERUSTIEDOT</t>
  </si>
  <si>
    <r>
      <rPr>
        <sz val="9"/>
        <rFont val="Arial"/>
        <family val="2"/>
      </rPr>
      <t>Käyttöikä</t>
    </r>
    <r>
      <rPr>
        <sz val="9"/>
        <color rgb="FF333300"/>
        <rFont val="Arial"/>
        <family val="2"/>
      </rPr>
      <t>*</t>
    </r>
  </si>
  <si>
    <t>TARJOUKSET</t>
  </si>
  <si>
    <t>HANKINTAKUSTANNUS KAPPALETTA KOHDEN</t>
  </si>
  <si>
    <t>Vakuutusmaksut</t>
  </si>
  <si>
    <t>LCC YHTEENSÄ KAPPALETTA KOHDEN</t>
  </si>
  <si>
    <t>LCC YHTEENSÄ</t>
  </si>
  <si>
    <t>l/100 km</t>
  </si>
  <si>
    <t>litraa/100 km</t>
  </si>
  <si>
    <t>EUR/kpl</t>
  </si>
  <si>
    <t>EUR/litra</t>
  </si>
  <si>
    <t>EUR/kpl, vuosi</t>
  </si>
  <si>
    <t>EUR/kpl, v</t>
  </si>
  <si>
    <t xml:space="preserve"> vähennetään </t>
  </si>
  <si>
    <t>*Mahdollinen jäännösarvo</t>
  </si>
  <si>
    <t>EUR</t>
  </si>
  <si>
    <t>Polttoaineen hinta</t>
  </si>
  <si>
    <t>Yhdistetty kulutus, ajoneuvoa kohden</t>
  </si>
  <si>
    <t>Punaiset solut: hankkija määrittelee tiedot. Valkoiset solut: toimittajan antamat tiedot. Tähdellä (*) merkityt muuttujat ovat pakollisia tietoja. Lisäohjeita saa näkyviin, kun klikkaa punaisia kolmioita.</t>
  </si>
  <si>
    <t>km</t>
  </si>
  <si>
    <t>Alkuperäisen työkalun on laatinut Ruotsin valtion asiantuntijaorganisaatio Miljöstyrningsrådet. Suomenkielisen version on laatinut Motiva.</t>
  </si>
  <si>
    <t>Tämän työkalun työstämiseen ovat osallistuneet Ruotsin tielaitos Vägverket, Kommentus, Tukholman kaupunki, Ruotsin keskuspoliisihallinto Rikspolisstyrelsen, Volkswagen ja GM.</t>
  </si>
  <si>
    <r>
      <t xml:space="preserve">Tämä työkalu on kehitetty henkilöautojen ostoa varten. Sitä voi käyttää sekä tarveanalyysia varten että tarjousten arvioinnissa. Ennen työkalun käyttämistä on hyvä hakea ohje, jossa työkalun parametrit selitetään. Sen voi ladata </t>
    </r>
    <r>
      <rPr>
        <b/>
        <sz val="9"/>
        <rFont val="Arial"/>
        <family val="2"/>
      </rPr>
      <t>täältä</t>
    </r>
    <r>
      <rPr>
        <sz val="9"/>
        <rFont val="Arial"/>
        <family val="2"/>
      </rPr>
      <t>. Saman linkin alta löydät myös uusimman version mahdollisten päivitysten varalta.</t>
    </r>
  </si>
  <si>
    <r>
      <t>Jos sinulla on kysymyksiä tai näkemyksiä LCC:sta ja tästä työkalusta, ota yhteyttä Motivan hankintapalveluun:</t>
    </r>
    <r>
      <rPr>
        <sz val="9"/>
        <rFont val="Arial"/>
        <family val="2"/>
      </rPr>
      <t xml:space="preserve"> hankintapalvelu@motiva.fi tai</t>
    </r>
    <r>
      <rPr>
        <sz val="9"/>
        <rFont val="Arial"/>
        <family val="2"/>
      </rPr>
      <t xml:space="preserve"> puh. 0424 281 246</t>
    </r>
  </si>
  <si>
    <t>Motivan hankintapalvelu</t>
  </si>
  <si>
    <t>PL 489, 00101 HELSINKI</t>
  </si>
  <si>
    <t>www.motivanhankintapalvelu.fi</t>
  </si>
  <si>
    <t>Alkuperäisen taulukon on laatinut Ruotsin valtion asiantuntijaorganisaatio Miljöstyrningsrådet</t>
  </si>
  <si>
    <t>www.msr.se/lcc</t>
  </si>
  <si>
    <t>LCC-LASKELMA HENKILÖAUTOILLE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</si>
</sst>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r&quot;;[Red]\-#,##0.00\ &quot;kr&quot;"/>
    <numFmt numFmtId="165" formatCode="#,##0.0\ &quot;kr&quot;;[Red]\-#,##0.0\ &quot;kr&quot;"/>
    <numFmt numFmtId="166" formatCode="#,##0\ &quot;kr&quot;"/>
    <numFmt numFmtId="167" formatCode="#,##0\ &quot;EUR&quot;"/>
    <numFmt numFmtId="168" formatCode="#,##0.00\ &quot;EUR&quot;"/>
  </numFmts>
  <fonts count="47" x14ac:knownFonts="1">
    <font>
      <sz val="9"/>
      <name val="Arial"/>
      <family val="2"/>
    </font>
    <font>
      <b/>
      <sz val="10"/>
      <name val="Arial"/>
      <family val="2"/>
    </font>
    <font>
      <b/>
      <u/>
      <sz val="16"/>
      <color indexed="12"/>
      <name val="Arial"/>
      <family val="2"/>
    </font>
    <font>
      <sz val="11"/>
      <color indexed="8"/>
      <name val="Calibri"/>
      <family val="2"/>
    </font>
    <font>
      <sz val="14"/>
      <color indexed="10"/>
      <name val="Calibri"/>
      <family val="2"/>
    </font>
    <font>
      <b/>
      <sz val="20"/>
      <color indexed="8"/>
      <name val="Arial"/>
      <family val="2"/>
    </font>
    <font>
      <sz val="8"/>
      <name val="Calibri"/>
      <family val="2"/>
    </font>
    <font>
      <sz val="8"/>
      <color indexed="81"/>
      <name val="Tahoma"/>
      <family val="2"/>
    </font>
    <font>
      <sz val="9"/>
      <name val="Arial"/>
      <family val="2"/>
    </font>
    <font>
      <b/>
      <sz val="9"/>
      <color indexed="8"/>
      <name val="Arial"/>
      <family val="2"/>
    </font>
    <font>
      <sz val="14"/>
      <name val="Arial"/>
      <family val="2"/>
    </font>
    <font>
      <b/>
      <sz val="9"/>
      <name val="Arial"/>
      <family val="2"/>
    </font>
    <font>
      <b/>
      <sz val="9"/>
      <color indexed="18"/>
      <name val="Arial"/>
      <family val="2"/>
    </font>
    <font>
      <sz val="8"/>
      <name val="Arial"/>
      <family val="2"/>
    </font>
    <font>
      <sz val="9"/>
      <name val="Arial"/>
      <family val="2"/>
    </font>
    <font>
      <sz val="9"/>
      <color indexed="23"/>
      <name val="Arial"/>
      <family val="2"/>
    </font>
    <font>
      <sz val="9"/>
      <name val="Arial"/>
      <family val="2"/>
    </font>
    <font>
      <sz val="9"/>
      <color indexed="10"/>
      <name val="Arial"/>
      <family val="2"/>
    </font>
    <font>
      <sz val="9"/>
      <name val="Arial"/>
      <family val="2"/>
    </font>
    <font>
      <sz val="9"/>
      <name val="Arial"/>
      <family val="2"/>
    </font>
    <font>
      <b/>
      <u/>
      <sz val="9"/>
      <name val="Arial"/>
      <family val="2"/>
    </font>
    <font>
      <sz val="9"/>
      <name val="Arial"/>
      <family val="2"/>
    </font>
    <font>
      <sz val="9"/>
      <name val="Arial"/>
      <family val="2"/>
    </font>
    <font>
      <sz val="9"/>
      <name val="Arial"/>
      <family val="2"/>
    </font>
    <font>
      <sz val="9"/>
      <name val="Arial"/>
      <family val="2"/>
    </font>
    <font>
      <u/>
      <sz val="9"/>
      <name val="Arial"/>
      <family val="2"/>
    </font>
    <font>
      <sz val="9"/>
      <name val="Arial"/>
      <family val="2"/>
    </font>
    <font>
      <b/>
      <u/>
      <sz val="9"/>
      <color indexed="18"/>
      <name val="Arial"/>
      <family val="2"/>
    </font>
    <font>
      <sz val="9"/>
      <color indexed="60"/>
      <name val="Arial"/>
      <family val="2"/>
    </font>
    <font>
      <sz val="9"/>
      <color indexed="54"/>
      <name val="Arial"/>
      <family val="2"/>
    </font>
    <font>
      <b/>
      <sz val="11"/>
      <color indexed="18"/>
      <name val="Arial"/>
      <family val="2"/>
    </font>
    <font>
      <sz val="9"/>
      <color indexed="8"/>
      <name val="Arial"/>
      <family val="2"/>
    </font>
    <font>
      <b/>
      <sz val="11"/>
      <name val="Arial"/>
      <family val="2"/>
    </font>
    <font>
      <sz val="14"/>
      <color indexed="8"/>
      <name val="Arial"/>
      <family val="2"/>
    </font>
    <font>
      <sz val="10"/>
      <name val="Arial"/>
      <family val="2"/>
    </font>
    <font>
      <sz val="14"/>
      <color indexed="18"/>
      <name val="Arial"/>
      <family val="2"/>
    </font>
    <font>
      <sz val="10"/>
      <color indexed="18"/>
      <name val="Arial"/>
      <family val="2"/>
    </font>
    <font>
      <b/>
      <sz val="10"/>
      <color indexed="18"/>
      <name val="Arial"/>
      <family val="2"/>
    </font>
    <font>
      <sz val="9"/>
      <color indexed="18"/>
      <name val="Arial"/>
      <family val="2"/>
    </font>
    <font>
      <b/>
      <i/>
      <sz val="9"/>
      <name val="Arial"/>
      <family val="2"/>
    </font>
    <font>
      <sz val="14"/>
      <color rgb="FF000080"/>
      <name val="Arial"/>
      <family val="2"/>
    </font>
    <font>
      <sz val="10"/>
      <color rgb="FF000080"/>
      <name val="Arial"/>
      <family val="2"/>
    </font>
    <font>
      <b/>
      <sz val="9"/>
      <color rgb="FF000000"/>
      <name val="Arial"/>
      <family val="2"/>
    </font>
    <font>
      <sz val="9"/>
      <color rgb="FF333300"/>
      <name val="Arial"/>
      <family val="2"/>
    </font>
    <font>
      <b/>
      <sz val="9"/>
      <color rgb="FF000080"/>
      <name val="Arial"/>
      <family val="2"/>
    </font>
    <font>
      <b/>
      <sz val="11"/>
      <color rgb="FF000080"/>
      <name val="Arial"/>
      <family val="2"/>
    </font>
    <font>
      <sz val="9"/>
      <color indexed="81"/>
      <name val="Tahoma"/>
      <family val="2"/>
    </font>
  </fonts>
  <fills count="8">
    <fill>
      <patternFill patternType="none"/>
    </fill>
    <fill>
      <patternFill patternType="gray125"/>
    </fill>
    <fill>
      <patternFill patternType="solid">
        <fgColor indexed="54"/>
        <bgColor indexed="64"/>
      </patternFill>
    </fill>
    <fill>
      <patternFill patternType="solid">
        <fgColor indexed="8"/>
        <bgColor indexed="64"/>
      </patternFill>
    </fill>
    <fill>
      <patternFill patternType="solid">
        <fgColor indexed="60"/>
        <bgColor indexed="64"/>
      </patternFill>
    </fill>
    <fill>
      <patternFill patternType="solid">
        <fgColor indexed="18"/>
        <bgColor indexed="64"/>
      </patternFill>
    </fill>
    <fill>
      <patternFill patternType="solid">
        <fgColor indexed="58"/>
        <bgColor indexed="64"/>
      </patternFill>
    </fill>
    <fill>
      <patternFill patternType="solid">
        <fgColor indexed="59"/>
        <bgColor indexed="64"/>
      </patternFill>
    </fill>
  </fills>
  <borders count="50">
    <border>
      <left/>
      <right/>
      <top/>
      <bottom/>
      <diagonal/>
    </border>
    <border>
      <left style="thin">
        <color indexed="60"/>
      </left>
      <right style="thin">
        <color indexed="60"/>
      </right>
      <top style="thin">
        <color indexed="60"/>
      </top>
      <bottom style="thin">
        <color indexed="60"/>
      </bottom>
      <diagonal/>
    </border>
    <border>
      <left/>
      <right/>
      <top style="thin">
        <color indexed="8"/>
      </top>
      <bottom style="thin">
        <color indexed="8"/>
      </bottom>
      <diagonal/>
    </border>
    <border>
      <left style="medium">
        <color indexed="8"/>
      </left>
      <right style="thin">
        <color indexed="60"/>
      </right>
      <top style="medium">
        <color indexed="8"/>
      </top>
      <bottom style="thin">
        <color indexed="60"/>
      </bottom>
      <diagonal/>
    </border>
    <border>
      <left style="medium">
        <color indexed="8"/>
      </left>
      <right/>
      <top/>
      <bottom style="medium">
        <color indexed="8"/>
      </bottom>
      <diagonal/>
    </border>
    <border>
      <left/>
      <right style="medium">
        <color indexed="8"/>
      </right>
      <top style="medium">
        <color indexed="8"/>
      </top>
      <bottom/>
      <diagonal/>
    </border>
    <border>
      <left/>
      <right/>
      <top style="medium">
        <color indexed="8"/>
      </top>
      <bottom style="medium">
        <color indexed="8"/>
      </bottom>
      <diagonal/>
    </border>
    <border>
      <left style="thin">
        <color indexed="60"/>
      </left>
      <right style="thin">
        <color indexed="60"/>
      </right>
      <top style="medium">
        <color indexed="8"/>
      </top>
      <bottom style="thin">
        <color indexed="60"/>
      </bottom>
      <diagonal/>
    </border>
    <border>
      <left style="medium">
        <color indexed="8"/>
      </left>
      <right style="thin">
        <color indexed="60"/>
      </right>
      <top style="thin">
        <color indexed="60"/>
      </top>
      <bottom style="thin">
        <color indexed="60"/>
      </bottom>
      <diagonal/>
    </border>
    <border>
      <left style="thin">
        <color indexed="60"/>
      </left>
      <right style="medium">
        <color indexed="8"/>
      </right>
      <top style="thin">
        <color indexed="60"/>
      </top>
      <bottom style="thin">
        <color indexed="60"/>
      </bottom>
      <diagonal/>
    </border>
    <border>
      <left style="thin">
        <color indexed="60"/>
      </left>
      <right style="thin">
        <color indexed="60"/>
      </right>
      <top style="thin">
        <color indexed="60"/>
      </top>
      <bottom/>
      <diagonal/>
    </border>
    <border>
      <left style="thin">
        <color indexed="60"/>
      </left>
      <right style="medium">
        <color indexed="8"/>
      </right>
      <top style="thin">
        <color indexed="60"/>
      </top>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style="thin">
        <color indexed="60"/>
      </right>
      <top/>
      <bottom style="thin">
        <color indexed="60"/>
      </bottom>
      <diagonal/>
    </border>
    <border>
      <left style="thin">
        <color indexed="60"/>
      </left>
      <right style="thin">
        <color indexed="60"/>
      </right>
      <top/>
      <bottom style="thin">
        <color indexed="60"/>
      </bottom>
      <diagonal/>
    </border>
    <border>
      <left style="thin">
        <color indexed="60"/>
      </left>
      <right style="medium">
        <color indexed="8"/>
      </right>
      <top/>
      <bottom style="thin">
        <color indexed="60"/>
      </bottom>
      <diagonal/>
    </border>
    <border>
      <left style="medium">
        <color indexed="8"/>
      </left>
      <right style="medium">
        <color indexed="8"/>
      </right>
      <top/>
      <bottom style="medium">
        <color indexed="8"/>
      </bottom>
      <diagonal/>
    </border>
    <border>
      <left/>
      <right style="medium">
        <color indexed="8"/>
      </right>
      <top/>
      <bottom style="thin">
        <color indexed="8"/>
      </bottom>
      <diagonal/>
    </border>
    <border>
      <left style="thin">
        <color indexed="60"/>
      </left>
      <right style="medium">
        <color indexed="8"/>
      </right>
      <top style="medium">
        <color indexed="8"/>
      </top>
      <bottom style="thin">
        <color indexed="60"/>
      </bottom>
      <diagonal/>
    </border>
    <border>
      <left style="thin">
        <color indexed="60"/>
      </left>
      <right style="medium">
        <color indexed="8"/>
      </right>
      <top style="thin">
        <color indexed="60"/>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60"/>
      </bottom>
      <diagonal/>
    </border>
    <border>
      <left style="medium">
        <color indexed="8"/>
      </left>
      <right/>
      <top style="thin">
        <color indexed="60"/>
      </top>
      <bottom style="thin">
        <color indexed="60"/>
      </bottom>
      <diagonal/>
    </border>
    <border>
      <left style="medium">
        <color indexed="8"/>
      </left>
      <right/>
      <top style="thin">
        <color indexed="60"/>
      </top>
      <bottom style="medium">
        <color indexed="8"/>
      </bottom>
      <diagonal/>
    </border>
    <border>
      <left style="medium">
        <color indexed="8"/>
      </left>
      <right/>
      <top style="thin">
        <color indexed="60"/>
      </top>
      <bottom/>
      <diagonal/>
    </border>
    <border>
      <left style="medium">
        <color indexed="8"/>
      </left>
      <right style="thin">
        <color indexed="60"/>
      </right>
      <top style="thin">
        <color indexed="60"/>
      </top>
      <bottom style="medium">
        <color indexed="8"/>
      </bottom>
      <diagonal/>
    </border>
    <border>
      <left style="thin">
        <color indexed="60"/>
      </left>
      <right style="thin">
        <color indexed="60"/>
      </right>
      <top style="thin">
        <color indexed="60"/>
      </top>
      <bottom style="medium">
        <color indexed="8"/>
      </bottom>
      <diagonal/>
    </border>
    <border>
      <left style="medium">
        <color indexed="8"/>
      </left>
      <right style="thin">
        <color indexed="60"/>
      </right>
      <top style="thin">
        <color indexed="60"/>
      </top>
      <bottom/>
      <diagonal/>
    </border>
    <border>
      <left style="thin">
        <color indexed="60"/>
      </left>
      <right/>
      <top style="thin">
        <color indexed="60"/>
      </top>
      <bottom style="thin">
        <color indexed="60"/>
      </bottom>
      <diagonal/>
    </border>
    <border>
      <left style="thin">
        <color indexed="8"/>
      </left>
      <right/>
      <top/>
      <bottom/>
      <diagonal/>
    </border>
    <border>
      <left style="thin">
        <color indexed="60"/>
      </left>
      <right/>
      <top style="thin">
        <color indexed="60"/>
      </top>
      <bottom/>
      <diagonal/>
    </border>
    <border>
      <left style="thin">
        <color indexed="18"/>
      </left>
      <right/>
      <top/>
      <bottom/>
      <diagonal/>
    </border>
    <border>
      <left style="thin">
        <color indexed="60"/>
      </left>
      <right style="thin">
        <color indexed="60"/>
      </right>
      <top style="medium">
        <color indexed="8"/>
      </top>
      <bottom/>
      <diagonal/>
    </border>
    <border>
      <left style="thin">
        <color indexed="60"/>
      </left>
      <right style="thin">
        <color indexed="60"/>
      </right>
      <top style="thin">
        <color indexed="60"/>
      </top>
      <bottom style="double">
        <color indexed="59"/>
      </bottom>
      <diagonal/>
    </border>
    <border>
      <left style="double">
        <color indexed="59"/>
      </left>
      <right/>
      <top style="double">
        <color indexed="59"/>
      </top>
      <bottom style="double">
        <color indexed="59"/>
      </bottom>
      <diagonal/>
    </border>
    <border>
      <left style="double">
        <color indexed="59"/>
      </left>
      <right style="thin">
        <color indexed="60"/>
      </right>
      <top style="thin">
        <color indexed="60"/>
      </top>
      <bottom style="thin">
        <color indexed="60"/>
      </bottom>
      <diagonal/>
    </border>
    <border>
      <left style="double">
        <color indexed="59"/>
      </left>
      <right style="double">
        <color indexed="59"/>
      </right>
      <top style="double">
        <color indexed="59"/>
      </top>
      <bottom style="double">
        <color indexed="59"/>
      </bottom>
      <diagonal/>
    </border>
    <border>
      <left/>
      <right style="medium">
        <color indexed="8"/>
      </right>
      <top style="thin">
        <color indexed="60"/>
      </top>
      <bottom style="thin">
        <color indexed="60"/>
      </bottom>
      <diagonal/>
    </border>
    <border>
      <left style="double">
        <color indexed="59"/>
      </left>
      <right style="double">
        <color indexed="59"/>
      </right>
      <top style="double">
        <color indexed="59"/>
      </top>
      <bottom/>
      <diagonal/>
    </border>
    <border>
      <left/>
      <right/>
      <top style="double">
        <color indexed="59"/>
      </top>
      <bottom style="double">
        <color indexed="59"/>
      </bottom>
      <diagonal/>
    </border>
    <border>
      <left style="thin">
        <color indexed="60"/>
      </left>
      <right style="thin">
        <color indexed="60"/>
      </right>
      <top style="double">
        <color indexed="59"/>
      </top>
      <bottom style="thin">
        <color indexed="60"/>
      </bottom>
      <diagonal/>
    </border>
    <border>
      <left/>
      <right/>
      <top/>
      <bottom style="thin">
        <color indexed="60"/>
      </bottom>
      <diagonal/>
    </border>
    <border>
      <left/>
      <right style="medium">
        <color indexed="8"/>
      </right>
      <top/>
      <bottom style="thin">
        <color indexed="60"/>
      </bottom>
      <diagonal/>
    </border>
  </borders>
  <cellStyleXfs count="13">
    <xf numFmtId="0" fontId="0" fillId="0" borderId="0"/>
    <xf numFmtId="0" fontId="8" fillId="2" borderId="1" applyNumberFormat="0" applyFont="0" applyBorder="0" applyAlignment="0" applyProtection="0"/>
    <xf numFmtId="0" fontId="9" fillId="0" borderId="1" applyNumberFormat="0" applyFill="0" applyBorder="0" applyAlignment="0" applyProtection="0"/>
    <xf numFmtId="9" fontId="3" fillId="0" borderId="0" applyFont="0" applyFill="0" applyBorder="0" applyAlignment="0" applyProtection="0"/>
    <xf numFmtId="0" fontId="12" fillId="3" borderId="0" applyBorder="0"/>
    <xf numFmtId="0" fontId="10" fillId="3" borderId="0"/>
    <xf numFmtId="0" fontId="8" fillId="0" borderId="1"/>
    <xf numFmtId="0" fontId="8" fillId="0" borderId="2" applyAlignment="0"/>
    <xf numFmtId="0" fontId="1" fillId="0" borderId="3" applyNumberFormat="0" applyFill="0" applyBorder="0" applyAlignment="0" applyProtection="0"/>
    <xf numFmtId="0" fontId="11" fillId="0" borderId="1" applyNumberFormat="0" applyFill="0" applyBorder="0" applyAlignment="0" applyProtection="0"/>
    <xf numFmtId="0" fontId="12" fillId="3" borderId="4" applyNumberFormat="0" applyAlignment="0" applyProtection="0">
      <protection locked="0"/>
    </xf>
    <xf numFmtId="0" fontId="34" fillId="3" borderId="0">
      <alignment vertical="top"/>
    </xf>
    <xf numFmtId="0" fontId="11" fillId="0" borderId="0"/>
  </cellStyleXfs>
  <cellXfs count="229">
    <xf numFmtId="0" fontId="0" fillId="0" borderId="0" xfId="0"/>
    <xf numFmtId="0" fontId="0" fillId="3" borderId="5" xfId="0" applyFill="1" applyBorder="1"/>
    <xf numFmtId="0" fontId="23" fillId="0" borderId="0" xfId="0" applyFont="1" applyProtection="1"/>
    <xf numFmtId="0" fontId="12" fillId="3" borderId="6" xfId="4" applyBorder="1" applyAlignment="1">
      <alignment horizontal="center"/>
    </xf>
    <xf numFmtId="0" fontId="18" fillId="0" borderId="0" xfId="0" applyFont="1" applyProtection="1"/>
    <xf numFmtId="0" fontId="10" fillId="3" borderId="5" xfId="5" applyBorder="1" applyProtection="1"/>
    <xf numFmtId="0" fontId="14" fillId="0" borderId="0" xfId="0" applyFont="1" applyProtection="1"/>
    <xf numFmtId="0" fontId="11" fillId="2" borderId="7" xfId="0" applyFont="1" applyFill="1" applyBorder="1" applyProtection="1"/>
    <xf numFmtId="0" fontId="14" fillId="2" borderId="1" xfId="0" applyNumberFormat="1" applyFont="1" applyFill="1" applyBorder="1" applyProtection="1"/>
    <xf numFmtId="0" fontId="19" fillId="0" borderId="0" xfId="0" applyFont="1" applyProtection="1"/>
    <xf numFmtId="0" fontId="21" fillId="0" borderId="0" xfId="0" applyFont="1" applyProtection="1"/>
    <xf numFmtId="0" fontId="22" fillId="0" borderId="0" xfId="0" applyFont="1" applyProtection="1"/>
    <xf numFmtId="0" fontId="24" fillId="0" borderId="0" xfId="0" applyFont="1" applyProtection="1"/>
    <xf numFmtId="0" fontId="12" fillId="4" borderId="8" xfId="0" applyFont="1" applyFill="1" applyBorder="1" applyProtection="1"/>
    <xf numFmtId="0" fontId="12" fillId="4" borderId="1" xfId="0" applyFont="1" applyFill="1" applyBorder="1" applyProtection="1"/>
    <xf numFmtId="0" fontId="12" fillId="4" borderId="1" xfId="0" applyFont="1" applyFill="1" applyBorder="1" applyAlignment="1" applyProtection="1">
      <alignment horizontal="right"/>
    </xf>
    <xf numFmtId="0" fontId="27" fillId="4" borderId="9" xfId="2" applyFont="1" applyFill="1" applyBorder="1" applyAlignment="1" applyProtection="1">
      <alignment horizontal="left"/>
    </xf>
    <xf numFmtId="0" fontId="12" fillId="4" borderId="10" xfId="0" applyFont="1" applyFill="1" applyBorder="1" applyProtection="1"/>
    <xf numFmtId="0" fontId="12" fillId="4" borderId="11" xfId="0" applyFont="1" applyFill="1" applyBorder="1" applyAlignment="1" applyProtection="1">
      <alignment horizontal="left"/>
    </xf>
    <xf numFmtId="0" fontId="14" fillId="2" borderId="3" xfId="0" applyFont="1" applyFill="1" applyBorder="1" applyProtection="1"/>
    <xf numFmtId="0" fontId="14" fillId="2" borderId="8" xfId="0" applyFont="1" applyFill="1" applyBorder="1" applyProtection="1"/>
    <xf numFmtId="0" fontId="11" fillId="2" borderId="1" xfId="0" applyFont="1" applyFill="1" applyBorder="1" applyProtection="1"/>
    <xf numFmtId="0" fontId="14" fillId="2" borderId="1" xfId="0" applyFont="1" applyFill="1" applyBorder="1" applyProtection="1"/>
    <xf numFmtId="0" fontId="19" fillId="2" borderId="8" xfId="0" applyFont="1" applyFill="1" applyBorder="1" applyProtection="1"/>
    <xf numFmtId="0" fontId="21" fillId="2" borderId="8" xfId="0" applyFont="1" applyFill="1" applyBorder="1" applyProtection="1"/>
    <xf numFmtId="0" fontId="21" fillId="2" borderId="1" xfId="0" applyFont="1" applyFill="1" applyBorder="1" applyProtection="1"/>
    <xf numFmtId="0" fontId="20" fillId="2" borderId="1" xfId="0" applyFont="1" applyFill="1" applyBorder="1" applyAlignment="1" applyProtection="1">
      <alignment horizontal="right"/>
    </xf>
    <xf numFmtId="0" fontId="11" fillId="2" borderId="9" xfId="0" applyFont="1" applyFill="1" applyBorder="1" applyAlignment="1" applyProtection="1">
      <alignment horizontal="left"/>
    </xf>
    <xf numFmtId="0" fontId="20" fillId="2" borderId="9" xfId="0" applyFont="1" applyFill="1" applyBorder="1" applyAlignment="1" applyProtection="1">
      <alignment horizontal="left"/>
    </xf>
    <xf numFmtId="0" fontId="25" fillId="2" borderId="9" xfId="2" applyFont="1" applyFill="1" applyBorder="1" applyAlignment="1" applyProtection="1">
      <alignment horizontal="left"/>
    </xf>
    <xf numFmtId="0" fontId="22" fillId="2" borderId="8" xfId="0" applyFont="1" applyFill="1" applyBorder="1" applyProtection="1"/>
    <xf numFmtId="0" fontId="11" fillId="2" borderId="1" xfId="0" applyFont="1" applyFill="1" applyBorder="1" applyAlignment="1" applyProtection="1">
      <alignment horizontal="right"/>
    </xf>
    <xf numFmtId="0" fontId="12" fillId="3" borderId="6" xfId="4" applyBorder="1" applyAlignment="1" applyProtection="1">
      <alignment horizontal="center"/>
    </xf>
    <xf numFmtId="0" fontId="12" fillId="3" borderId="12" xfId="4" applyBorder="1" applyProtection="1"/>
    <xf numFmtId="0" fontId="4" fillId="5" borderId="0" xfId="0" applyFont="1" applyFill="1"/>
    <xf numFmtId="0" fontId="0" fillId="5" borderId="0" xfId="0" applyFill="1"/>
    <xf numFmtId="0" fontId="5" fillId="5" borderId="0" xfId="0" applyFont="1" applyFill="1" applyBorder="1" applyAlignment="1"/>
    <xf numFmtId="0" fontId="5" fillId="5" borderId="0" xfId="0" applyFont="1" applyFill="1" applyAlignment="1"/>
    <xf numFmtId="0" fontId="0" fillId="5" borderId="0" xfId="0" applyFill="1" applyBorder="1"/>
    <xf numFmtId="0" fontId="0" fillId="5" borderId="13" xfId="0" applyFill="1" applyBorder="1"/>
    <xf numFmtId="0" fontId="0" fillId="5" borderId="4" xfId="0" applyFill="1" applyBorder="1"/>
    <xf numFmtId="0" fontId="0" fillId="5" borderId="14" xfId="0" applyFill="1" applyBorder="1"/>
    <xf numFmtId="0" fontId="0" fillId="5" borderId="5" xfId="0" applyFill="1" applyBorder="1"/>
    <xf numFmtId="0" fontId="0" fillId="5" borderId="15" xfId="0" applyFill="1" applyBorder="1"/>
    <xf numFmtId="0" fontId="0" fillId="5" borderId="16" xfId="0" applyFill="1" applyBorder="1"/>
    <xf numFmtId="164" fontId="0" fillId="5" borderId="0" xfId="0" applyNumberFormat="1" applyFill="1" applyBorder="1"/>
    <xf numFmtId="0" fontId="0" fillId="5" borderId="17" xfId="0" applyFill="1" applyBorder="1"/>
    <xf numFmtId="0" fontId="0" fillId="5" borderId="18" xfId="0" applyFill="1" applyBorder="1"/>
    <xf numFmtId="0" fontId="2" fillId="5" borderId="0" xfId="2" applyFont="1" applyFill="1" applyBorder="1" applyAlignment="1" applyProtection="1"/>
    <xf numFmtId="0" fontId="8" fillId="5" borderId="0" xfId="0" applyFont="1" applyFill="1" applyProtection="1"/>
    <xf numFmtId="0" fontId="15" fillId="5" borderId="0" xfId="0" applyFont="1" applyFill="1" applyProtection="1"/>
    <xf numFmtId="0" fontId="16" fillId="5" borderId="0" xfId="0" applyFont="1" applyFill="1" applyProtection="1"/>
    <xf numFmtId="0" fontId="17" fillId="5" borderId="0" xfId="0" applyFont="1" applyFill="1" applyProtection="1"/>
    <xf numFmtId="0" fontId="18" fillId="5" borderId="0" xfId="0" applyFont="1" applyFill="1" applyProtection="1"/>
    <xf numFmtId="0" fontId="14" fillId="5" borderId="0" xfId="0" applyFont="1" applyFill="1" applyProtection="1"/>
    <xf numFmtId="0" fontId="19" fillId="5" borderId="0" xfId="0" applyFont="1" applyFill="1" applyProtection="1"/>
    <xf numFmtId="0" fontId="21" fillId="5" borderId="0" xfId="0" applyFont="1" applyFill="1" applyProtection="1"/>
    <xf numFmtId="0" fontId="22" fillId="5" borderId="0" xfId="0" applyFont="1" applyFill="1" applyProtection="1"/>
    <xf numFmtId="0" fontId="23" fillId="5" borderId="0" xfId="0" applyFont="1" applyFill="1" applyProtection="1"/>
    <xf numFmtId="0" fontId="24" fillId="5" borderId="0" xfId="0" applyFont="1" applyFill="1" applyProtection="1"/>
    <xf numFmtId="0" fontId="0" fillId="5" borderId="16" xfId="0" applyFill="1" applyBorder="1" applyAlignment="1">
      <alignment wrapText="1"/>
    </xf>
    <xf numFmtId="0" fontId="11" fillId="5" borderId="16" xfId="12" applyFill="1" applyBorder="1"/>
    <xf numFmtId="0" fontId="0" fillId="5" borderId="16" xfId="0" applyFont="1" applyFill="1" applyBorder="1" applyAlignment="1">
      <alignment horizontal="left" indent="10"/>
    </xf>
    <xf numFmtId="0" fontId="0" fillId="3" borderId="13" xfId="0" applyFill="1" applyBorder="1"/>
    <xf numFmtId="0" fontId="0" fillId="3" borderId="15" xfId="0" applyFill="1" applyBorder="1"/>
    <xf numFmtId="0" fontId="0" fillId="3" borderId="4" xfId="0" applyFill="1" applyBorder="1"/>
    <xf numFmtId="0" fontId="11" fillId="5" borderId="16" xfId="0" applyFont="1" applyFill="1" applyBorder="1"/>
    <xf numFmtId="0" fontId="18" fillId="3" borderId="13" xfId="0" applyFont="1" applyFill="1" applyBorder="1" applyProtection="1"/>
    <xf numFmtId="0" fontId="14" fillId="3" borderId="4" xfId="0" applyFont="1" applyFill="1" applyBorder="1" applyProtection="1"/>
    <xf numFmtId="0" fontId="12" fillId="3" borderId="6" xfId="4" applyFill="1" applyBorder="1" applyAlignment="1" applyProtection="1">
      <alignment wrapText="1"/>
    </xf>
    <xf numFmtId="0" fontId="0" fillId="3" borderId="19" xfId="0" applyFill="1" applyBorder="1"/>
    <xf numFmtId="0" fontId="9" fillId="5" borderId="0" xfId="2" applyFill="1" applyBorder="1" applyAlignment="1" applyProtection="1"/>
    <xf numFmtId="0" fontId="19" fillId="2" borderId="20" xfId="0" applyFont="1" applyFill="1" applyBorder="1" applyProtection="1"/>
    <xf numFmtId="0" fontId="14" fillId="2" borderId="21" xfId="0" applyFont="1" applyFill="1" applyBorder="1" applyProtection="1"/>
    <xf numFmtId="0" fontId="14" fillId="2" borderId="21" xfId="0" applyFont="1" applyFill="1" applyBorder="1" applyAlignment="1" applyProtection="1">
      <alignment horizontal="right"/>
    </xf>
    <xf numFmtId="0" fontId="28" fillId="2" borderId="22" xfId="0" applyFont="1" applyFill="1" applyBorder="1" applyAlignment="1" applyProtection="1">
      <alignment horizontal="left"/>
    </xf>
    <xf numFmtId="0" fontId="29" fillId="2" borderId="1" xfId="0" applyFont="1" applyFill="1" applyBorder="1" applyProtection="1"/>
    <xf numFmtId="0" fontId="29" fillId="2" borderId="1" xfId="3" applyNumberFormat="1" applyFont="1" applyFill="1" applyBorder="1" applyProtection="1"/>
    <xf numFmtId="0" fontId="29" fillId="2" borderId="21" xfId="3" applyNumberFormat="1" applyFont="1" applyFill="1" applyBorder="1" applyProtection="1"/>
    <xf numFmtId="0" fontId="8" fillId="2" borderId="9" xfId="0" applyFont="1" applyFill="1" applyBorder="1" applyAlignment="1" applyProtection="1">
      <alignment horizontal="left"/>
    </xf>
    <xf numFmtId="165" fontId="30" fillId="3" borderId="23" xfId="10" applyNumberFormat="1" applyFont="1" applyBorder="1" applyProtection="1"/>
    <xf numFmtId="0" fontId="31" fillId="5" borderId="0" xfId="0" applyFont="1" applyFill="1"/>
    <xf numFmtId="0" fontId="9" fillId="5" borderId="0" xfId="2" applyFill="1" applyBorder="1" applyAlignment="1">
      <alignment horizontal="center"/>
    </xf>
    <xf numFmtId="0" fontId="11" fillId="5" borderId="16" xfId="0" applyFont="1" applyFill="1" applyBorder="1" applyAlignment="1">
      <alignment wrapText="1"/>
    </xf>
    <xf numFmtId="0" fontId="31" fillId="5" borderId="15" xfId="0" applyFont="1" applyFill="1" applyBorder="1"/>
    <xf numFmtId="0" fontId="33" fillId="5" borderId="16" xfId="5" applyFont="1" applyFill="1" applyBorder="1" applyAlignment="1">
      <alignment vertical="top"/>
    </xf>
    <xf numFmtId="0" fontId="9" fillId="5" borderId="0" xfId="2" applyFont="1" applyFill="1" applyBorder="1" applyAlignment="1">
      <alignment horizontal="center"/>
    </xf>
    <xf numFmtId="0" fontId="9" fillId="5" borderId="0" xfId="2" applyFill="1" applyBorder="1" applyAlignment="1"/>
    <xf numFmtId="0" fontId="11" fillId="0" borderId="7" xfId="0" applyFont="1" applyFill="1" applyBorder="1" applyAlignment="1" applyProtection="1">
      <alignment horizontal="center"/>
      <protection locked="0"/>
    </xf>
    <xf numFmtId="0" fontId="36" fillId="3" borderId="24" xfId="5" applyFont="1" applyFill="1" applyBorder="1" applyAlignment="1"/>
    <xf numFmtId="0" fontId="8" fillId="3" borderId="19" xfId="6" applyFill="1" applyBorder="1" applyProtection="1"/>
    <xf numFmtId="0" fontId="35" fillId="3" borderId="12" xfId="5" applyFont="1" applyBorder="1" applyAlignment="1" applyProtection="1">
      <alignment horizontal="center" vertical="center"/>
    </xf>
    <xf numFmtId="1" fontId="0" fillId="5" borderId="0" xfId="0" applyNumberFormat="1" applyFill="1" applyBorder="1"/>
    <xf numFmtId="0" fontId="12" fillId="3" borderId="19" xfId="4" applyBorder="1" applyAlignment="1">
      <alignment horizontal="center"/>
    </xf>
    <xf numFmtId="0" fontId="12" fillId="3" borderId="12" xfId="4" applyBorder="1" applyAlignment="1">
      <alignment horizontal="center"/>
    </xf>
    <xf numFmtId="0" fontId="0" fillId="3" borderId="27" xfId="0" applyFill="1" applyBorder="1"/>
    <xf numFmtId="0" fontId="8" fillId="0" borderId="28" xfId="6" applyBorder="1" applyAlignment="1" applyProtection="1">
      <alignment horizontal="center"/>
      <protection locked="0"/>
    </xf>
    <xf numFmtId="0" fontId="8" fillId="0" borderId="29" xfId="6" applyBorder="1" applyAlignment="1" applyProtection="1">
      <alignment horizontal="center"/>
      <protection locked="0"/>
    </xf>
    <xf numFmtId="0" fontId="8" fillId="0" borderId="30" xfId="6" applyBorder="1" applyAlignment="1" applyProtection="1">
      <alignment horizontal="center"/>
      <protection locked="0"/>
    </xf>
    <xf numFmtId="0" fontId="8" fillId="0" borderId="31" xfId="6" applyBorder="1" applyAlignment="1" applyProtection="1">
      <alignment horizontal="center"/>
      <protection locked="0"/>
    </xf>
    <xf numFmtId="0" fontId="8" fillId="0" borderId="32" xfId="6" applyBorder="1" applyAlignment="1" applyProtection="1">
      <alignment horizontal="center"/>
      <protection locked="0"/>
    </xf>
    <xf numFmtId="0" fontId="0" fillId="2" borderId="7" xfId="0" applyFill="1" applyBorder="1"/>
    <xf numFmtId="0" fontId="0" fillId="2" borderId="1" xfId="0" applyFill="1" applyBorder="1"/>
    <xf numFmtId="0" fontId="0" fillId="2" borderId="33" xfId="0" applyFill="1" applyBorder="1"/>
    <xf numFmtId="0" fontId="32" fillId="3" borderId="19" xfId="0" applyFont="1" applyFill="1" applyBorder="1" applyAlignment="1"/>
    <xf numFmtId="0" fontId="0" fillId="3" borderId="6" xfId="0" applyFill="1" applyBorder="1"/>
    <xf numFmtId="0" fontId="0" fillId="3" borderId="12" xfId="0" applyFill="1" applyBorder="1"/>
    <xf numFmtId="0" fontId="8" fillId="0" borderId="8" xfId="6" applyBorder="1" applyAlignment="1" applyProtection="1">
      <alignment horizontal="center"/>
      <protection locked="0"/>
    </xf>
    <xf numFmtId="0" fontId="9" fillId="5" borderId="0" xfId="2" applyFill="1" applyBorder="1" applyAlignment="1" applyProtection="1">
      <alignment horizontal="left"/>
    </xf>
    <xf numFmtId="0" fontId="9" fillId="5" borderId="0" xfId="2" applyFill="1" applyBorder="1" applyAlignment="1" applyProtection="1">
      <alignment horizontal="right"/>
    </xf>
    <xf numFmtId="0" fontId="8" fillId="3" borderId="6" xfId="6" applyFill="1" applyBorder="1" applyProtection="1"/>
    <xf numFmtId="0" fontId="8" fillId="3" borderId="14" xfId="6" applyFill="1" applyBorder="1" applyProtection="1"/>
    <xf numFmtId="0" fontId="8" fillId="3" borderId="27" xfId="6" applyFill="1" applyBorder="1" applyProtection="1"/>
    <xf numFmtId="0" fontId="0" fillId="0" borderId="0" xfId="0" applyBorder="1" applyAlignment="1"/>
    <xf numFmtId="0" fontId="14" fillId="2" borderId="21" xfId="3" applyNumberFormat="1" applyFont="1" applyFill="1" applyBorder="1" applyProtection="1"/>
    <xf numFmtId="0" fontId="0" fillId="2" borderId="8" xfId="0" applyFill="1" applyBorder="1" applyProtection="1"/>
    <xf numFmtId="0" fontId="0" fillId="2" borderId="34" xfId="0" applyFill="1" applyBorder="1" applyProtection="1"/>
    <xf numFmtId="0" fontId="0" fillId="3" borderId="12" xfId="0" applyFill="1" applyBorder="1" applyAlignment="1"/>
    <xf numFmtId="0" fontId="9" fillId="5" borderId="0" xfId="2" applyFont="1" applyFill="1" applyBorder="1" applyAlignment="1" applyProtection="1">
      <alignment horizontal="right"/>
    </xf>
    <xf numFmtId="0" fontId="8" fillId="2" borderId="35" xfId="6" applyFont="1" applyFill="1" applyBorder="1" applyProtection="1"/>
    <xf numFmtId="0" fontId="0" fillId="6" borderId="0" xfId="0" applyFill="1" applyBorder="1"/>
    <xf numFmtId="0" fontId="0" fillId="3" borderId="0" xfId="0" applyFill="1" applyBorder="1"/>
    <xf numFmtId="0" fontId="0" fillId="4" borderId="0" xfId="0" applyFill="1" applyBorder="1"/>
    <xf numFmtId="0" fontId="11" fillId="2" borderId="25" xfId="0" applyFont="1" applyFill="1" applyBorder="1" applyAlignment="1" applyProtection="1">
      <alignment horizontal="center"/>
      <protection locked="0"/>
    </xf>
    <xf numFmtId="0" fontId="22" fillId="2" borderId="34" xfId="0" applyFont="1" applyFill="1" applyBorder="1" applyProtection="1"/>
    <xf numFmtId="0" fontId="26" fillId="2" borderId="10" xfId="0" applyFont="1" applyFill="1" applyBorder="1" applyProtection="1"/>
    <xf numFmtId="0" fontId="18" fillId="5" borderId="15" xfId="0" applyFont="1" applyFill="1" applyBorder="1" applyProtection="1"/>
    <xf numFmtId="0" fontId="12" fillId="3" borderId="15" xfId="0" applyFont="1" applyFill="1" applyBorder="1" applyProtection="1"/>
    <xf numFmtId="0" fontId="12" fillId="3" borderId="0" xfId="0" applyFont="1" applyFill="1" applyBorder="1" applyProtection="1"/>
    <xf numFmtId="0" fontId="12" fillId="3" borderId="0" xfId="0" applyFont="1" applyFill="1" applyBorder="1" applyAlignment="1" applyProtection="1">
      <alignment horizontal="left"/>
    </xf>
    <xf numFmtId="0" fontId="18" fillId="5" borderId="36" xfId="0" applyFont="1" applyFill="1" applyBorder="1" applyProtection="1"/>
    <xf numFmtId="0" fontId="18" fillId="5" borderId="0" xfId="0" applyFont="1" applyFill="1" applyBorder="1" applyProtection="1"/>
    <xf numFmtId="0" fontId="38" fillId="4" borderId="8" xfId="0" applyFont="1" applyFill="1" applyBorder="1" applyProtection="1"/>
    <xf numFmtId="0" fontId="12" fillId="4" borderId="1" xfId="2" applyFont="1" applyFill="1" applyBorder="1" applyAlignment="1" applyProtection="1"/>
    <xf numFmtId="0" fontId="12" fillId="4" borderId="9" xfId="0" applyFont="1" applyFill="1" applyBorder="1" applyAlignment="1" applyProtection="1">
      <alignment horizontal="left"/>
    </xf>
    <xf numFmtId="0" fontId="8" fillId="2" borderId="1" xfId="0" applyFont="1" applyFill="1" applyBorder="1" applyProtection="1"/>
    <xf numFmtId="0" fontId="8" fillId="5" borderId="16" xfId="2" applyFont="1" applyFill="1" applyBorder="1" applyAlignment="1">
      <alignment wrapText="1"/>
    </xf>
    <xf numFmtId="0" fontId="39" fillId="2" borderId="8" xfId="0" applyFont="1" applyFill="1" applyBorder="1" applyAlignment="1" applyProtection="1">
      <alignment horizontal="center"/>
    </xf>
    <xf numFmtId="0" fontId="0" fillId="0" borderId="0" xfId="0" applyFill="1" applyBorder="1"/>
    <xf numFmtId="0" fontId="0" fillId="0" borderId="38" xfId="0" applyFill="1" applyBorder="1"/>
    <xf numFmtId="0" fontId="0" fillId="7" borderId="0" xfId="0" applyFill="1"/>
    <xf numFmtId="3" fontId="8" fillId="0" borderId="39" xfId="6" applyNumberFormat="1" applyFont="1" applyFill="1" applyBorder="1"/>
    <xf numFmtId="3" fontId="8" fillId="0" borderId="1" xfId="6" applyNumberFormat="1" applyFont="1" applyFill="1" applyBorder="1"/>
    <xf numFmtId="3" fontId="8" fillId="0" borderId="33" xfId="6" applyNumberFormat="1" applyFont="1" applyFill="1" applyBorder="1"/>
    <xf numFmtId="3" fontId="0" fillId="0" borderId="1" xfId="0" applyNumberFormat="1" applyFill="1" applyBorder="1"/>
    <xf numFmtId="3" fontId="0" fillId="0" borderId="33" xfId="0" applyNumberFormat="1" applyFill="1" applyBorder="1"/>
    <xf numFmtId="3" fontId="8" fillId="0" borderId="26" xfId="6" applyNumberFormat="1" applyFont="1" applyFill="1" applyBorder="1"/>
    <xf numFmtId="0" fontId="14" fillId="2" borderId="35" xfId="0" applyFont="1" applyFill="1" applyBorder="1" applyAlignment="1" applyProtection="1">
      <alignment horizontal="right"/>
    </xf>
    <xf numFmtId="0" fontId="14" fillId="5" borderId="15" xfId="0" applyFont="1" applyFill="1" applyBorder="1" applyProtection="1"/>
    <xf numFmtId="0" fontId="30" fillId="3" borderId="23" xfId="10" applyFont="1" applyBorder="1" applyProtection="1"/>
    <xf numFmtId="0" fontId="14" fillId="2" borderId="40" xfId="0" applyFont="1" applyFill="1" applyBorder="1" applyProtection="1"/>
    <xf numFmtId="0" fontId="14" fillId="5" borderId="41" xfId="0" applyNumberFormat="1" applyFont="1" applyFill="1" applyBorder="1" applyProtection="1">
      <protection locked="0"/>
    </xf>
    <xf numFmtId="0" fontId="29" fillId="2" borderId="42" xfId="3" applyNumberFormat="1" applyFont="1" applyFill="1" applyBorder="1" applyProtection="1"/>
    <xf numFmtId="0" fontId="14" fillId="5" borderId="43" xfId="0" applyNumberFormat="1" applyFont="1" applyFill="1" applyBorder="1" applyProtection="1">
      <protection locked="0"/>
    </xf>
    <xf numFmtId="0" fontId="14" fillId="5" borderId="41" xfId="3" applyNumberFormat="1" applyFont="1" applyFill="1" applyBorder="1" applyProtection="1">
      <protection locked="0"/>
    </xf>
    <xf numFmtId="0" fontId="8" fillId="5" borderId="40" xfId="6" applyFill="1" applyBorder="1" applyProtection="1">
      <protection locked="0"/>
    </xf>
    <xf numFmtId="0" fontId="8" fillId="5" borderId="10" xfId="6" applyFill="1" applyBorder="1" applyProtection="1">
      <protection locked="0"/>
    </xf>
    <xf numFmtId="0" fontId="8" fillId="5" borderId="45" xfId="6" applyFill="1" applyBorder="1" applyProtection="1">
      <protection locked="0"/>
    </xf>
    <xf numFmtId="0" fontId="8" fillId="5" borderId="41" xfId="6" applyFill="1" applyBorder="1" applyProtection="1">
      <protection locked="0"/>
    </xf>
    <xf numFmtId="0" fontId="8" fillId="5" borderId="43" xfId="6" applyFill="1" applyBorder="1" applyProtection="1">
      <protection locked="0"/>
    </xf>
    <xf numFmtId="0" fontId="8" fillId="5" borderId="46" xfId="6" applyFill="1" applyBorder="1" applyProtection="1">
      <protection locked="0"/>
    </xf>
    <xf numFmtId="166" fontId="14" fillId="2" borderId="1" xfId="0" applyNumberFormat="1" applyFont="1" applyFill="1" applyBorder="1" applyProtection="1"/>
    <xf numFmtId="0" fontId="22" fillId="2" borderId="15" xfId="0" applyFont="1" applyFill="1" applyBorder="1" applyProtection="1"/>
    <xf numFmtId="0" fontId="26" fillId="2" borderId="0" xfId="0" applyFont="1" applyFill="1" applyBorder="1" applyAlignment="1" applyProtection="1">
      <alignment horizontal="right"/>
    </xf>
    <xf numFmtId="166" fontId="26" fillId="0" borderId="0" xfId="0" applyNumberFormat="1" applyFont="1" applyFill="1" applyBorder="1" applyProtection="1">
      <protection locked="0"/>
    </xf>
    <xf numFmtId="0" fontId="26" fillId="2" borderId="0" xfId="0" applyFont="1" applyFill="1" applyBorder="1" applyAlignment="1" applyProtection="1">
      <alignment horizontal="left"/>
    </xf>
    <xf numFmtId="0" fontId="0" fillId="2" borderId="0" xfId="0" applyFill="1" applyBorder="1" applyProtection="1"/>
    <xf numFmtId="0" fontId="0" fillId="2" borderId="1" xfId="0" applyFont="1" applyFill="1" applyBorder="1" applyProtection="1"/>
    <xf numFmtId="0" fontId="44" fillId="4" borderId="1" xfId="0" applyFont="1" applyFill="1" applyBorder="1" applyProtection="1"/>
    <xf numFmtId="0" fontId="0" fillId="2" borderId="1" xfId="6" applyFont="1" applyFill="1" applyBorder="1" applyAlignment="1" applyProtection="1">
      <alignment horizontal="right"/>
    </xf>
    <xf numFmtId="0" fontId="0" fillId="2" borderId="1" xfId="0" applyFont="1" applyFill="1" applyBorder="1" applyAlignment="1" applyProtection="1">
      <alignment horizontal="right"/>
    </xf>
    <xf numFmtId="0" fontId="44" fillId="3" borderId="0" xfId="0" applyFont="1" applyFill="1" applyBorder="1" applyProtection="1"/>
    <xf numFmtId="0" fontId="0" fillId="2" borderId="35" xfId="6" applyFont="1" applyFill="1" applyBorder="1" applyProtection="1"/>
    <xf numFmtId="0" fontId="0" fillId="2" borderId="44" xfId="6" applyFont="1" applyFill="1" applyBorder="1" applyProtection="1"/>
    <xf numFmtId="0" fontId="0" fillId="2" borderId="35" xfId="6" applyFont="1" applyFill="1" applyBorder="1" applyAlignment="1" applyProtection="1">
      <alignment horizontal="right"/>
    </xf>
    <xf numFmtId="0" fontId="0" fillId="2" borderId="9" xfId="0" applyFont="1" applyFill="1" applyBorder="1" applyAlignment="1" applyProtection="1">
      <alignment horizontal="left"/>
    </xf>
    <xf numFmtId="0" fontId="0" fillId="2" borderId="10" xfId="0" applyFont="1" applyFill="1" applyBorder="1" applyAlignment="1" applyProtection="1">
      <alignment horizontal="right"/>
    </xf>
    <xf numFmtId="0" fontId="0" fillId="2" borderId="9" xfId="2" applyFont="1" applyFill="1" applyBorder="1" applyAlignment="1" applyProtection="1">
      <alignment horizontal="left"/>
    </xf>
    <xf numFmtId="0" fontId="0" fillId="2" borderId="11" xfId="0" applyFont="1" applyFill="1" applyBorder="1" applyAlignment="1" applyProtection="1">
      <alignment horizontal="left"/>
    </xf>
    <xf numFmtId="167" fontId="12" fillId="4" borderId="1" xfId="0" applyNumberFormat="1" applyFont="1" applyFill="1" applyBorder="1" applyAlignment="1" applyProtection="1">
      <alignment horizontal="right"/>
    </xf>
    <xf numFmtId="167" fontId="12" fillId="4" borderId="1" xfId="0" applyNumberFormat="1" applyFont="1" applyFill="1" applyBorder="1" applyProtection="1"/>
    <xf numFmtId="167" fontId="12" fillId="4" borderId="10" xfId="0" applyNumberFormat="1" applyFont="1" applyFill="1" applyBorder="1" applyProtection="1"/>
    <xf numFmtId="167" fontId="37" fillId="3" borderId="0" xfId="10" applyNumberFormat="1" applyFont="1" applyBorder="1" applyProtection="1"/>
    <xf numFmtId="167" fontId="30" fillId="3" borderId="4" xfId="10" applyNumberFormat="1" applyFont="1" applyBorder="1" applyProtection="1"/>
    <xf numFmtId="0" fontId="0" fillId="0" borderId="25" xfId="6" applyFont="1" applyBorder="1" applyAlignment="1" applyProtection="1">
      <alignment horizontal="center"/>
      <protection locked="0"/>
    </xf>
    <xf numFmtId="0" fontId="0" fillId="0" borderId="9" xfId="6" applyFont="1" applyBorder="1" applyAlignment="1" applyProtection="1">
      <alignment horizontal="center"/>
      <protection locked="0"/>
    </xf>
    <xf numFmtId="0" fontId="0" fillId="0" borderId="26" xfId="6" applyFont="1" applyBorder="1" applyAlignment="1" applyProtection="1">
      <alignment horizontal="center"/>
      <protection locked="0"/>
    </xf>
    <xf numFmtId="167" fontId="26" fillId="0" borderId="10" xfId="0" applyNumberFormat="1" applyFont="1" applyFill="1" applyBorder="1" applyProtection="1">
      <protection locked="0"/>
    </xf>
    <xf numFmtId="167" fontId="21" fillId="0" borderId="1" xfId="0" applyNumberFormat="1" applyFont="1" applyFill="1" applyBorder="1" applyProtection="1">
      <protection locked="0"/>
    </xf>
    <xf numFmtId="167" fontId="14" fillId="0" borderId="1" xfId="0" applyNumberFormat="1" applyFont="1" applyFill="1" applyBorder="1" applyProtection="1">
      <protection locked="0"/>
    </xf>
    <xf numFmtId="167" fontId="26" fillId="0" borderId="1" xfId="0" applyNumberFormat="1" applyFont="1" applyFill="1" applyBorder="1" applyProtection="1">
      <protection locked="0"/>
    </xf>
    <xf numFmtId="3" fontId="8" fillId="0" borderId="7" xfId="6" applyNumberFormat="1" applyBorder="1" applyAlignment="1" applyProtection="1"/>
    <xf numFmtId="3" fontId="8" fillId="0" borderId="1" xfId="6" applyNumberFormat="1" applyBorder="1" applyAlignment="1" applyProtection="1"/>
    <xf numFmtId="3" fontId="8" fillId="0" borderId="33" xfId="6" applyNumberFormat="1" applyBorder="1" applyAlignment="1" applyProtection="1"/>
    <xf numFmtId="3" fontId="8" fillId="0" borderId="33" xfId="6" applyNumberFormat="1" applyFill="1" applyBorder="1" applyAlignment="1" applyProtection="1"/>
    <xf numFmtId="0" fontId="0" fillId="2" borderId="37" xfId="6" applyFont="1" applyFill="1" applyBorder="1" applyProtection="1"/>
    <xf numFmtId="168" fontId="8" fillId="5" borderId="43" xfId="6" applyNumberFormat="1" applyFill="1" applyBorder="1" applyProtection="1">
      <protection locked="0"/>
    </xf>
    <xf numFmtId="168" fontId="8" fillId="5" borderId="41" xfId="6" applyNumberFormat="1" applyFill="1" applyBorder="1" applyProtection="1">
      <protection locked="0"/>
    </xf>
    <xf numFmtId="167" fontId="12" fillId="4" borderId="21" xfId="0" applyNumberFormat="1" applyFont="1" applyFill="1" applyBorder="1" applyProtection="1"/>
    <xf numFmtId="167" fontId="12" fillId="4" borderId="47" xfId="0" applyNumberFormat="1" applyFont="1" applyFill="1" applyBorder="1" applyProtection="1"/>
    <xf numFmtId="0" fontId="0" fillId="5" borderId="16" xfId="2" applyFont="1" applyFill="1" applyBorder="1" applyAlignment="1">
      <alignment wrapText="1"/>
    </xf>
    <xf numFmtId="0" fontId="11" fillId="5" borderId="16" xfId="0" applyFont="1" applyFill="1" applyBorder="1" applyAlignment="1"/>
    <xf numFmtId="0" fontId="9" fillId="5" borderId="16" xfId="2" applyFill="1" applyBorder="1" applyAlignment="1"/>
    <xf numFmtId="0" fontId="0" fillId="5" borderId="16" xfId="0" applyFont="1" applyFill="1" applyBorder="1" applyAlignment="1"/>
    <xf numFmtId="0" fontId="9" fillId="0" borderId="16" xfId="2" applyBorder="1"/>
    <xf numFmtId="0" fontId="40" fillId="3" borderId="16" xfId="5" applyFont="1" applyFill="1" applyBorder="1"/>
    <xf numFmtId="0" fontId="35" fillId="3" borderId="14" xfId="5" applyFont="1" applyBorder="1" applyProtection="1"/>
    <xf numFmtId="0" fontId="9" fillId="5" borderId="0" xfId="2" applyFill="1" applyBorder="1" applyAlignment="1" applyProtection="1">
      <alignment horizontal="left"/>
    </xf>
    <xf numFmtId="0" fontId="45" fillId="3" borderId="4" xfId="10" applyFont="1" applyBorder="1" applyAlignment="1" applyProtection="1">
      <alignment horizontal="left"/>
    </xf>
    <xf numFmtId="0" fontId="30" fillId="3" borderId="4" xfId="10" applyFont="1" applyBorder="1" applyAlignment="1" applyProtection="1">
      <alignment horizontal="left"/>
    </xf>
    <xf numFmtId="0" fontId="35" fillId="3" borderId="14" xfId="5" applyFont="1" applyBorder="1" applyAlignment="1" applyProtection="1">
      <alignment horizontal="center"/>
    </xf>
    <xf numFmtId="0" fontId="35" fillId="3" borderId="5" xfId="5" applyFont="1" applyBorder="1" applyAlignment="1" applyProtection="1">
      <alignment horizontal="center"/>
    </xf>
    <xf numFmtId="0" fontId="41" fillId="3" borderId="48" xfId="11" applyFont="1" applyBorder="1" applyAlignment="1" applyProtection="1">
      <alignment horizontal="left" vertical="top" wrapText="1"/>
    </xf>
    <xf numFmtId="0" fontId="36" fillId="3" borderId="48" xfId="11" applyFont="1" applyBorder="1" applyAlignment="1" applyProtection="1">
      <alignment horizontal="left" vertical="top" wrapText="1"/>
    </xf>
    <xf numFmtId="0" fontId="36" fillId="3" borderId="49" xfId="11" applyFont="1" applyBorder="1" applyAlignment="1" applyProtection="1">
      <alignment horizontal="left" vertical="top" wrapText="1"/>
    </xf>
    <xf numFmtId="0" fontId="35" fillId="3" borderId="19" xfId="5" applyFont="1" applyFill="1" applyBorder="1" applyAlignment="1" applyProtection="1">
      <alignment horizontal="center" vertical="center"/>
    </xf>
    <xf numFmtId="0" fontId="35" fillId="3" borderId="6" xfId="5" applyFont="1" applyFill="1" applyBorder="1" applyAlignment="1" applyProtection="1">
      <alignment horizontal="center" vertical="center"/>
    </xf>
    <xf numFmtId="0" fontId="35" fillId="3" borderId="19" xfId="5" applyFont="1" applyBorder="1" applyAlignment="1" applyProtection="1">
      <alignment horizontal="center" vertical="center"/>
    </xf>
    <xf numFmtId="0" fontId="35" fillId="3" borderId="6" xfId="5" applyFont="1" applyBorder="1" applyAlignment="1" applyProtection="1">
      <alignment horizontal="center" vertical="center"/>
    </xf>
    <xf numFmtId="0" fontId="35" fillId="3" borderId="12" xfId="5" applyFont="1" applyBorder="1" applyAlignment="1" applyProtection="1">
      <alignment horizontal="center" vertical="center"/>
    </xf>
    <xf numFmtId="0" fontId="35" fillId="3" borderId="13" xfId="5" applyFont="1" applyBorder="1" applyAlignment="1" applyProtection="1">
      <alignment horizontal="center" vertical="center"/>
    </xf>
    <xf numFmtId="0" fontId="35" fillId="3" borderId="14" xfId="5" applyFont="1" applyBorder="1" applyAlignment="1" applyProtection="1">
      <alignment horizontal="center" vertical="center"/>
    </xf>
    <xf numFmtId="0" fontId="35" fillId="3" borderId="5" xfId="5" applyFont="1" applyBorder="1" applyAlignment="1" applyProtection="1">
      <alignment horizontal="center" vertical="center"/>
    </xf>
    <xf numFmtId="0" fontId="12" fillId="3" borderId="4" xfId="11" applyFont="1" applyFill="1" applyBorder="1" applyAlignment="1">
      <alignment horizontal="center" vertical="top"/>
    </xf>
    <xf numFmtId="0" fontId="12" fillId="3" borderId="17" xfId="11" applyFont="1" applyFill="1" applyBorder="1" applyAlignment="1">
      <alignment horizontal="center" vertical="top"/>
    </xf>
    <xf numFmtId="0" fontId="12" fillId="3" borderId="18" xfId="11" applyFont="1" applyFill="1" applyBorder="1" applyAlignment="1">
      <alignment horizontal="center" vertical="top"/>
    </xf>
    <xf numFmtId="0" fontId="9" fillId="5" borderId="0" xfId="2" applyFill="1" applyBorder="1" applyAlignment="1">
      <alignment horizontal="left"/>
    </xf>
    <xf numFmtId="0" fontId="9" fillId="5" borderId="0" xfId="2" applyFont="1" applyFill="1" applyBorder="1" applyAlignment="1" applyProtection="1">
      <alignment horizontal="left"/>
    </xf>
    <xf numFmtId="0" fontId="0" fillId="5" borderId="0" xfId="0" applyFill="1" applyBorder="1" applyAlignment="1">
      <alignment horizontal="center"/>
    </xf>
  </cellXfs>
  <cellStyles count="13">
    <cellStyle name="Cell för ifyllnad" xfId="1" xr:uid="{00000000-0005-0000-0000-000000000000}"/>
    <cellStyle name="Hyperlink" xfId="2" builtinId="8"/>
    <cellStyle name="Normal" xfId="0" builtinId="0"/>
    <cellStyle name="Percent" xfId="3" builtinId="5"/>
    <cellStyle name="Rubrik tabell mindre" xfId="4" xr:uid="{00000000-0005-0000-0000-000004000000}"/>
    <cellStyle name="Rubrik textsida" xfId="5" xr:uid="{00000000-0005-0000-0000-000005000000}"/>
    <cellStyle name="Tabell" xfId="6" xr:uid="{00000000-0005-0000-0000-000006000000}"/>
    <cellStyle name="Tabell - markerad rad" xfId="7" xr:uid="{00000000-0005-0000-0000-000007000000}"/>
    <cellStyle name="Tabellrubrik nivå 2" xfId="8" xr:uid="{00000000-0005-0000-0000-000008000000}"/>
    <cellStyle name="Tabellrubrik nivå 3" xfId="9" xr:uid="{00000000-0005-0000-0000-000009000000}"/>
    <cellStyle name="Tabellsumma" xfId="10" xr:uid="{00000000-0005-0000-0000-00000A000000}"/>
    <cellStyle name="Underrubrik tabell" xfId="11" xr:uid="{00000000-0005-0000-0000-00000B000000}"/>
    <cellStyle name="Underrubrik textsida" xfId="12" xr:uid="{00000000-0005-0000-0000-00000C000000}"/>
  </cellStyles>
  <dxfs count="11">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fill>
        <patternFill>
          <bgColor indexed="46"/>
        </patternFill>
      </fill>
    </dxf>
    <dxf>
      <font>
        <b val="0"/>
        <i val="0"/>
        <condense val="0"/>
        <extend val="0"/>
        <color indexed="6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7A2C0"/>
      <rgbColor rgb="00FFFFFF"/>
      <rgbColor rgb="00000000"/>
      <rgbColor rgb="007F7F7F"/>
      <rgbColor rgb="00BFBFBF"/>
      <rgbColor rgb="00666666"/>
      <rgbColor rgb="00000000"/>
      <rgbColor rgb="00A6A6A6"/>
      <rgbColor rgb="00000000"/>
      <rgbColor rgb="007F7F7F"/>
      <rgbColor rgb="00FFFFFF"/>
      <rgbColor rgb="00666666"/>
      <rgbColor rgb="00E5E5E5"/>
      <rgbColor rgb="00A6A6A6"/>
      <rgbColor rgb="00FFFFFF"/>
      <rgbColor rgb="00FFFFFF"/>
      <rgbColor rgb="0067A2C0"/>
      <rgbColor rgb="00AAA095"/>
      <rgbColor rgb="00EC736A"/>
      <rgbColor rgb="00FFE91B"/>
      <rgbColor rgb="00000000"/>
      <rgbColor rgb="00FFFFFF"/>
      <rgbColor rgb="00000000"/>
      <rgbColor rgb="00000000"/>
      <rgbColor rgb="0067A2C0"/>
      <rgbColor rgb="00AAA095"/>
      <rgbColor rgb="00EC736A"/>
      <rgbColor rgb="00FFE91B"/>
      <rgbColor rgb="00000000"/>
      <rgbColor rgb="00FFFFFF"/>
      <rgbColor rgb="00000000"/>
      <rgbColor rgb="00000000"/>
      <rgbColor rgb="00BFBFBF"/>
      <rgbColor rgb="00A6A6A6"/>
      <rgbColor rgb="007F7F7F"/>
      <rgbColor rgb="00666666"/>
      <rgbColor rgb="00BFBFBF"/>
      <rgbColor rgb="00000000"/>
      <rgbColor rgb="00E5E5E5"/>
      <rgbColor rgb="004D4D4D"/>
      <rgbColor rgb="00BFBFBF"/>
      <rgbColor rgb="00A6A6A6"/>
      <rgbColor rgb="00666666"/>
      <rgbColor rgb="004D4D4D"/>
      <rgbColor rgb="004D4D4D"/>
      <rgbColor rgb="004D4D4D"/>
      <rgbColor rgb="00E5E5E5"/>
      <rgbColor rgb="00FFFFFF"/>
      <rgbColor rgb="00000000"/>
      <rgbColor rgb="007F7F7F"/>
      <rgbColor rgb="00FFE91B"/>
      <rgbColor rgb="00EC736A"/>
      <rgbColor rgb="00AAA095"/>
      <rgbColor rgb="00E5E5E5"/>
      <rgbColor rgb="00000000"/>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b="1"/>
              <a:t>Kokonaiskustannus</a:t>
            </a:r>
          </a:p>
        </c:rich>
      </c:tx>
      <c:layout>
        <c:manualLayout>
          <c:xMode val="edge"/>
          <c:yMode val="edge"/>
          <c:x val="0.38283062645011601"/>
          <c:y val="2.456140350877193E-2"/>
        </c:manualLayout>
      </c:layout>
      <c:overlay val="0"/>
      <c:spPr>
        <a:noFill/>
        <a:ln w="25400">
          <a:noFill/>
        </a:ln>
      </c:spPr>
    </c:title>
    <c:autoTitleDeleted val="0"/>
    <c:plotArea>
      <c:layout>
        <c:manualLayout>
          <c:layoutTarget val="inner"/>
          <c:xMode val="edge"/>
          <c:yMode val="edge"/>
          <c:x val="0.10440835266821345"/>
          <c:y val="0.1543864939230192"/>
          <c:w val="0.87470997679814388"/>
          <c:h val="0.69123043870079048"/>
        </c:manualLayout>
      </c:layout>
      <c:barChart>
        <c:barDir val="col"/>
        <c:grouping val="clustered"/>
        <c:varyColors val="0"/>
        <c:ser>
          <c:idx val="0"/>
          <c:order val="0"/>
          <c:tx>
            <c:strRef>
              <c:f>LCC!$C$30</c:f>
              <c:strCache>
                <c:ptCount val="1"/>
                <c:pt idx="0">
                  <c:v>LCC YHTEENSÄ</c:v>
                </c:pt>
              </c:strCache>
            </c:strRef>
          </c:tx>
          <c:spPr>
            <a:solidFill>
              <a:srgbClr val="67A2C0"/>
            </a:solidFill>
            <a:ln w="25400">
              <a:noFill/>
            </a:ln>
          </c:spPr>
          <c:invertIfNegative val="0"/>
          <c:cat>
            <c:strRef>
              <c:f>(LCC!$E$10,LCC!$F$10,LCC!$G$10,LCC!$H$10,LCC!$I$10)</c:f>
              <c:strCache>
                <c:ptCount val="5"/>
                <c:pt idx="0">
                  <c:v>Tarjous 1</c:v>
                </c:pt>
                <c:pt idx="1">
                  <c:v>Tarjous 2</c:v>
                </c:pt>
                <c:pt idx="2">
                  <c:v>Tarjous 3</c:v>
                </c:pt>
                <c:pt idx="3">
                  <c:v>Tarjous 4</c:v>
                </c:pt>
                <c:pt idx="4">
                  <c:v>Tarjous 5</c:v>
                </c:pt>
              </c:strCache>
            </c:strRef>
          </c:cat>
          <c:val>
            <c:numRef>
              <c:f>(LCC!$E$30,LCC!$F$30,LCC!$G$30,LCC!$H$30,LCC!$I$30)</c:f>
              <c:numCache>
                <c:formatCode>#\ ##0\ "EUR"</c:formatCode>
                <c:ptCount val="5"/>
                <c:pt idx="0">
                  <c:v>428639.864719751</c:v>
                </c:pt>
                <c:pt idx="1">
                  <c:v>479719.84780971985</c:v>
                </c:pt>
                <c:pt idx="2">
                  <c:v>468639.864719751</c:v>
                </c:pt>
                <c:pt idx="3">
                  <c:v>560799.83089968888</c:v>
                </c:pt>
                <c:pt idx="4">
                  <c:v>704039.78016959527</c:v>
                </c:pt>
              </c:numCache>
            </c:numRef>
          </c:val>
          <c:extLst>
            <c:ext xmlns:c16="http://schemas.microsoft.com/office/drawing/2014/chart" uri="{C3380CC4-5D6E-409C-BE32-E72D297353CC}">
              <c16:uniqueId val="{00000000-C9DC-4FBA-87C0-9502F896EA86}"/>
            </c:ext>
          </c:extLst>
        </c:ser>
        <c:dLbls>
          <c:showLegendKey val="0"/>
          <c:showVal val="0"/>
          <c:showCatName val="0"/>
          <c:showSerName val="0"/>
          <c:showPercent val="0"/>
          <c:showBubbleSize val="0"/>
        </c:dLbls>
        <c:gapWidth val="150"/>
        <c:axId val="133104768"/>
        <c:axId val="133123456"/>
      </c:barChart>
      <c:catAx>
        <c:axId val="133104768"/>
        <c:scaling>
          <c:orientation val="minMax"/>
        </c:scaling>
        <c:delete val="0"/>
        <c:axPos val="b"/>
        <c:numFmt formatCode="General" sourceLinked="1"/>
        <c:majorTickMark val="out"/>
        <c:minorTickMark val="none"/>
        <c:tickLblPos val="nextTo"/>
        <c:spPr>
          <a:ln w="12700">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33123456"/>
        <c:crosses val="autoZero"/>
        <c:auto val="1"/>
        <c:lblAlgn val="ctr"/>
        <c:lblOffset val="100"/>
        <c:tickLblSkip val="1"/>
        <c:tickMarkSkip val="1"/>
        <c:noMultiLvlLbl val="0"/>
      </c:catAx>
      <c:valAx>
        <c:axId val="133123456"/>
        <c:scaling>
          <c:orientation val="minMax"/>
        </c:scaling>
        <c:delete val="0"/>
        <c:axPos val="l"/>
        <c:majorGridlines>
          <c:spPr>
            <a:ln w="3175">
              <a:solidFill>
                <a:srgbClr val="AAA095"/>
              </a:solidFill>
              <a:prstDash val="solid"/>
            </a:ln>
          </c:spPr>
        </c:majorGridlines>
        <c:numFmt formatCode="#\ ##0\ &quot;EUR&quot;" sourceLinked="1"/>
        <c:majorTickMark val="out"/>
        <c:minorTickMark val="none"/>
        <c:tickLblPos val="nextTo"/>
        <c:spPr>
          <a:ln w="12700">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33104768"/>
        <c:crosses val="autoZero"/>
        <c:crossBetween val="between"/>
      </c:valAx>
      <c:spPr>
        <a:solidFill>
          <a:srgbClr val="FFFFFF"/>
        </a:solidFill>
        <a:ln w="3175">
          <a:solidFill>
            <a:srgbClr val="AAA095"/>
          </a:solidFill>
          <a:prstDash val="solid"/>
        </a:ln>
      </c:spPr>
    </c:plotArea>
    <c:plotVisOnly val="0"/>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fi-FI"/>
    </a:p>
  </c:txPr>
  <c:printSettings>
    <c:headerFooter alignWithMargins="0"/>
    <c:pageMargins b="1" l="0.75000000000000089" r="0.750000000000000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b="1"/>
              <a:t>Kustannukset tuotteen elinkaaren aikana</a:t>
            </a:r>
          </a:p>
        </c:rich>
      </c:tx>
      <c:layout>
        <c:manualLayout>
          <c:xMode val="edge"/>
          <c:yMode val="edge"/>
          <c:x val="0.20370418975405849"/>
          <c:y val="2.4475524475524476E-2"/>
        </c:manualLayout>
      </c:layout>
      <c:overlay val="0"/>
      <c:spPr>
        <a:noFill/>
        <a:ln w="25400">
          <a:noFill/>
        </a:ln>
      </c:spPr>
    </c:title>
    <c:autoTitleDeleted val="0"/>
    <c:plotArea>
      <c:layout>
        <c:manualLayout>
          <c:layoutTarget val="inner"/>
          <c:xMode val="edge"/>
          <c:yMode val="edge"/>
          <c:x val="0.10416690214233883"/>
          <c:y val="0.15384641650461733"/>
          <c:w val="0.87500197799564616"/>
          <c:h val="0.69230887427077803"/>
        </c:manualLayout>
      </c:layout>
      <c:barChart>
        <c:barDir val="col"/>
        <c:grouping val="stacked"/>
        <c:varyColors val="0"/>
        <c:ser>
          <c:idx val="0"/>
          <c:order val="0"/>
          <c:tx>
            <c:strRef>
              <c:f>LCC!$C$28</c:f>
              <c:strCache>
                <c:ptCount val="1"/>
                <c:pt idx="0">
                  <c:v>Anskaffningskostnad exkl. restvärde</c:v>
                </c:pt>
              </c:strCache>
            </c:strRef>
          </c:tx>
          <c:spPr>
            <a:solidFill>
              <a:srgbClr val="67A2C0"/>
            </a:solidFill>
            <a:ln w="25400">
              <a:noFill/>
            </a:ln>
          </c:spPr>
          <c:invertIfNegative val="0"/>
          <c:cat>
            <c:strRef>
              <c:f>(LCC!$E$10,LCC!$F$10,LCC!$G$10,LCC!$H$10,LCC!$I$10)</c:f>
              <c:strCache>
                <c:ptCount val="5"/>
                <c:pt idx="0">
                  <c:v>Tarjous 1</c:v>
                </c:pt>
                <c:pt idx="1">
                  <c:v>Tarjous 2</c:v>
                </c:pt>
                <c:pt idx="2">
                  <c:v>Tarjous 3</c:v>
                </c:pt>
                <c:pt idx="3">
                  <c:v>Tarjous 4</c:v>
                </c:pt>
                <c:pt idx="4">
                  <c:v>Tarjous 5</c:v>
                </c:pt>
              </c:strCache>
            </c:strRef>
          </c:cat>
          <c:val>
            <c:numRef>
              <c:f>(LCC!$E$28,LCC!$F$28,LCC!$G$28,LCC!$H$28,LCC!$I$28)</c:f>
              <c:numCache>
                <c:formatCode>#\ ##0\ "kr"</c:formatCode>
                <c:ptCount val="5"/>
                <c:pt idx="0">
                  <c:v>18000</c:v>
                </c:pt>
                <c:pt idx="1">
                  <c:v>20000</c:v>
                </c:pt>
                <c:pt idx="2">
                  <c:v>22000</c:v>
                </c:pt>
                <c:pt idx="3">
                  <c:v>25000</c:v>
                </c:pt>
                <c:pt idx="4">
                  <c:v>30000</c:v>
                </c:pt>
              </c:numCache>
            </c:numRef>
          </c:val>
          <c:extLst>
            <c:ext xmlns:c16="http://schemas.microsoft.com/office/drawing/2014/chart" uri="{C3380CC4-5D6E-409C-BE32-E72D297353CC}">
              <c16:uniqueId val="{00000000-6ECD-47D8-8560-3CBB7ECAC8DA}"/>
            </c:ext>
          </c:extLst>
        </c:ser>
        <c:ser>
          <c:idx val="1"/>
          <c:order val="1"/>
          <c:tx>
            <c:strRef>
              <c:f>LCC!$C$13</c:f>
              <c:strCache>
                <c:ptCount val="1"/>
                <c:pt idx="0">
                  <c:v>HANKINTAKUSTANNUS KAPPALETTA KOHDEN</c:v>
                </c:pt>
              </c:strCache>
            </c:strRef>
          </c:tx>
          <c:spPr>
            <a:solidFill>
              <a:srgbClr val="EC736A"/>
            </a:solidFill>
            <a:ln w="25400">
              <a:noFill/>
            </a:ln>
          </c:spPr>
          <c:invertIfNegative val="0"/>
          <c:val>
            <c:numRef>
              <c:f>(LCC!$E$22,LCC!$F$22,LCC!$G$22,LCC!$H$22,LCC!$I$22)</c:f>
              <c:numCache>
                <c:formatCode>#\ ##0\ "EUR"</c:formatCode>
                <c:ptCount val="5"/>
                <c:pt idx="0">
                  <c:v>0</c:v>
                </c:pt>
                <c:pt idx="1">
                  <c:v>0</c:v>
                </c:pt>
                <c:pt idx="2">
                  <c:v>0</c:v>
                </c:pt>
                <c:pt idx="3">
                  <c:v>0</c:v>
                </c:pt>
                <c:pt idx="4">
                  <c:v>0</c:v>
                </c:pt>
              </c:numCache>
            </c:numRef>
          </c:val>
          <c:extLst>
            <c:ext xmlns:c16="http://schemas.microsoft.com/office/drawing/2014/chart" uri="{C3380CC4-5D6E-409C-BE32-E72D297353CC}">
              <c16:uniqueId val="{00000001-6ECD-47D8-8560-3CBB7ECAC8DA}"/>
            </c:ext>
          </c:extLst>
        </c:ser>
        <c:ser>
          <c:idx val="2"/>
          <c:order val="2"/>
          <c:tx>
            <c:strRef>
              <c:f>LCC!$C$26</c:f>
              <c:strCache>
                <c:ptCount val="1"/>
                <c:pt idx="0">
                  <c:v>MUUT KULUT YHTEENSÄ KAPPALETTA KOHDEN, NYKYARVO</c:v>
                </c:pt>
              </c:strCache>
            </c:strRef>
          </c:tx>
          <c:spPr>
            <a:solidFill>
              <a:srgbClr val="FFE91B"/>
            </a:solidFill>
            <a:ln w="25400">
              <a:noFill/>
            </a:ln>
          </c:spPr>
          <c:invertIfNegative val="0"/>
          <c:val>
            <c:numRef>
              <c:f>(LCC!$E$26,LCC!$F$26,LCC!$G$26,LCC!$H$26,LCC!$I$26)</c:f>
              <c:numCache>
                <c:formatCode>#\ ##0\ "EUR"</c:formatCode>
                <c:ptCount val="5"/>
                <c:pt idx="0">
                  <c:v>0</c:v>
                </c:pt>
                <c:pt idx="1">
                  <c:v>0</c:v>
                </c:pt>
                <c:pt idx="2">
                  <c:v>0</c:v>
                </c:pt>
                <c:pt idx="3">
                  <c:v>0</c:v>
                </c:pt>
                <c:pt idx="4">
                  <c:v>0</c:v>
                </c:pt>
              </c:numCache>
            </c:numRef>
          </c:val>
          <c:extLst>
            <c:ext xmlns:c16="http://schemas.microsoft.com/office/drawing/2014/chart" uri="{C3380CC4-5D6E-409C-BE32-E72D297353CC}">
              <c16:uniqueId val="{00000002-6ECD-47D8-8560-3CBB7ECAC8DA}"/>
            </c:ext>
          </c:extLst>
        </c:ser>
        <c:ser>
          <c:idx val="3"/>
          <c:order val="3"/>
          <c:tx>
            <c:strRef>
              <c:f>LCC!$C$18</c:f>
              <c:strCache>
                <c:ptCount val="1"/>
                <c:pt idx="0">
                  <c:v>KÄYTTÖKUSTANNUKSET KAPPALETTA KOHDEN, NYKYARVO</c:v>
                </c:pt>
              </c:strCache>
            </c:strRef>
          </c:tx>
          <c:spPr>
            <a:solidFill>
              <a:srgbClr val="AAA095"/>
            </a:solidFill>
            <a:ln w="25400">
              <a:noFill/>
            </a:ln>
          </c:spPr>
          <c:invertIfNegative val="0"/>
          <c:val>
            <c:numRef>
              <c:f>(LCC!$E$18,LCC!$F$18,LCC!$G$18,LCC!$H$18,LCC!$I$18)</c:f>
              <c:numCache>
                <c:formatCode>#\ ##0\ "EUR"</c:formatCode>
                <c:ptCount val="5"/>
                <c:pt idx="0">
                  <c:v>24863.986471975099</c:v>
                </c:pt>
                <c:pt idx="1">
                  <c:v>27971.984780971987</c:v>
                </c:pt>
                <c:pt idx="2">
                  <c:v>24863.986471975099</c:v>
                </c:pt>
                <c:pt idx="3">
                  <c:v>31079.983089968879</c:v>
                </c:pt>
                <c:pt idx="4">
                  <c:v>40403.97801695954</c:v>
                </c:pt>
              </c:numCache>
            </c:numRef>
          </c:val>
          <c:extLst>
            <c:ext xmlns:c16="http://schemas.microsoft.com/office/drawing/2014/chart" uri="{C3380CC4-5D6E-409C-BE32-E72D297353CC}">
              <c16:uniqueId val="{00000003-6ECD-47D8-8560-3CBB7ECAC8DA}"/>
            </c:ext>
          </c:extLst>
        </c:ser>
        <c:dLbls>
          <c:showLegendKey val="0"/>
          <c:showVal val="0"/>
          <c:showCatName val="0"/>
          <c:showSerName val="0"/>
          <c:showPercent val="0"/>
          <c:showBubbleSize val="0"/>
        </c:dLbls>
        <c:gapWidth val="150"/>
        <c:overlap val="100"/>
        <c:axId val="140750848"/>
        <c:axId val="140752384"/>
      </c:barChart>
      <c:catAx>
        <c:axId val="140750848"/>
        <c:scaling>
          <c:orientation val="minMax"/>
        </c:scaling>
        <c:delete val="0"/>
        <c:axPos val="b"/>
        <c:numFmt formatCode="General" sourceLinked="1"/>
        <c:majorTickMark val="out"/>
        <c:minorTickMark val="none"/>
        <c:tickLblPos val="nextTo"/>
        <c:spPr>
          <a:ln w="12700">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40752384"/>
        <c:crosses val="autoZero"/>
        <c:auto val="1"/>
        <c:lblAlgn val="ctr"/>
        <c:lblOffset val="100"/>
        <c:tickLblSkip val="1"/>
        <c:tickMarkSkip val="1"/>
        <c:noMultiLvlLbl val="0"/>
      </c:catAx>
      <c:valAx>
        <c:axId val="140752384"/>
        <c:scaling>
          <c:orientation val="minMax"/>
        </c:scaling>
        <c:delete val="0"/>
        <c:axPos val="l"/>
        <c:majorGridlines>
          <c:spPr>
            <a:ln w="3175">
              <a:solidFill>
                <a:srgbClr val="AAA095"/>
              </a:solidFill>
              <a:prstDash val="solid"/>
            </a:ln>
          </c:spPr>
        </c:majorGridlines>
        <c:numFmt formatCode="#,##0\ &quot;EUR&quot;" sourceLinked="0"/>
        <c:majorTickMark val="out"/>
        <c:minorTickMark val="none"/>
        <c:tickLblPos val="nextTo"/>
        <c:spPr>
          <a:ln w="12700">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40750848"/>
        <c:crosses val="autoZero"/>
        <c:crossBetween val="between"/>
      </c:valAx>
      <c:spPr>
        <a:solidFill>
          <a:srgbClr val="FFFFFF"/>
        </a:solidFill>
        <a:ln w="3175">
          <a:solidFill>
            <a:srgbClr val="AAA095"/>
          </a:solidFill>
          <a:prstDash val="solid"/>
        </a:ln>
      </c:spPr>
    </c:plotArea>
    <c:plotVisOnly val="0"/>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fi-FI"/>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b="1"/>
              <a:t>Yhteenlaskettu LCC, kun laskentakorko on 0 %</a:t>
            </a:r>
          </a:p>
        </c:rich>
      </c:tx>
      <c:layout>
        <c:manualLayout>
          <c:xMode val="edge"/>
          <c:yMode val="edge"/>
          <c:x val="0.21276595744680851"/>
          <c:y val="2.9411764705882353E-2"/>
        </c:manualLayout>
      </c:layout>
      <c:overlay val="0"/>
      <c:spPr>
        <a:noFill/>
        <a:ln w="25400">
          <a:noFill/>
        </a:ln>
      </c:spPr>
    </c:title>
    <c:autoTitleDeleted val="0"/>
    <c:plotArea>
      <c:layout>
        <c:manualLayout>
          <c:layoutTarget val="inner"/>
          <c:xMode val="edge"/>
          <c:yMode val="edge"/>
          <c:x val="0.11914893617021277"/>
          <c:y val="0.10980413182470095"/>
          <c:w val="0.75106382978723407"/>
          <c:h val="0.59215799662606583"/>
        </c:manualLayout>
      </c:layout>
      <c:scatterChart>
        <c:scatterStyle val="smoothMarker"/>
        <c:varyColors val="0"/>
        <c:ser>
          <c:idx val="0"/>
          <c:order val="0"/>
          <c:tx>
            <c:strRef>
              <c:f>'Herkkyysanal. lask.kaavoja'!$C$5</c:f>
              <c:strCache>
                <c:ptCount val="1"/>
                <c:pt idx="0">
                  <c:v>Tarjous 1</c:v>
                </c:pt>
              </c:strCache>
            </c:strRef>
          </c:tx>
          <c:spPr>
            <a:ln w="25400">
              <a:solidFill>
                <a:srgbClr val="67A2C0"/>
              </a:solidFill>
              <a:prstDash val="solid"/>
            </a:ln>
          </c:spPr>
          <c:marker>
            <c:spPr>
              <a:solidFill>
                <a:srgbClr val="67A2C0"/>
              </a:solidFill>
              <a:ln>
                <a:solidFill>
                  <a:srgbClr val="67A2C0"/>
                </a:solidFill>
                <a:prstDash val="solid"/>
              </a:ln>
            </c:spPr>
          </c:marker>
          <c:xVal>
            <c:numRef>
              <c:f>'Herkkyysanal. lask.kaavoja'!$D$4:$E$4</c:f>
              <c:numCache>
                <c:formatCode>General</c:formatCode>
                <c:ptCount val="2"/>
                <c:pt idx="0">
                  <c:v>0</c:v>
                </c:pt>
                <c:pt idx="1">
                  <c:v>5</c:v>
                </c:pt>
              </c:numCache>
            </c:numRef>
          </c:xVal>
          <c:yVal>
            <c:numRef>
              <c:f>'Herkkyysanal. lask.kaavoja'!$D$5:$E$5</c:f>
              <c:numCache>
                <c:formatCode>#,##0</c:formatCode>
                <c:ptCount val="2"/>
                <c:pt idx="0">
                  <c:v>32380000</c:v>
                </c:pt>
                <c:pt idx="1">
                  <c:v>428639.864719751</c:v>
                </c:pt>
              </c:numCache>
            </c:numRef>
          </c:yVal>
          <c:smooth val="1"/>
          <c:extLst>
            <c:ext xmlns:c16="http://schemas.microsoft.com/office/drawing/2014/chart" uri="{C3380CC4-5D6E-409C-BE32-E72D297353CC}">
              <c16:uniqueId val="{00000000-511C-4336-B8BC-D64766FDD75C}"/>
            </c:ext>
          </c:extLst>
        </c:ser>
        <c:ser>
          <c:idx val="1"/>
          <c:order val="1"/>
          <c:tx>
            <c:strRef>
              <c:f>'Herkkyysanal. lask.kaavoja'!$C$6</c:f>
              <c:strCache>
                <c:ptCount val="1"/>
                <c:pt idx="0">
                  <c:v>Tarjous 2</c:v>
                </c:pt>
              </c:strCache>
            </c:strRef>
          </c:tx>
          <c:spPr>
            <a:ln w="25400">
              <a:solidFill>
                <a:srgbClr val="AAA095"/>
              </a:solidFill>
              <a:prstDash val="solid"/>
            </a:ln>
          </c:spPr>
          <c:marker>
            <c:spPr>
              <a:solidFill>
                <a:srgbClr val="AAA095"/>
              </a:solidFill>
              <a:ln>
                <a:solidFill>
                  <a:srgbClr val="AAA095"/>
                </a:solidFill>
                <a:prstDash val="solid"/>
              </a:ln>
            </c:spPr>
          </c:marker>
          <c:xVal>
            <c:numRef>
              <c:f>'Herkkyysanal. lask.kaavoja'!$D$4:$E$4</c:f>
              <c:numCache>
                <c:formatCode>General</c:formatCode>
                <c:ptCount val="2"/>
                <c:pt idx="0">
                  <c:v>0</c:v>
                </c:pt>
                <c:pt idx="1">
                  <c:v>5</c:v>
                </c:pt>
              </c:numCache>
            </c:numRef>
          </c:xVal>
          <c:yVal>
            <c:numRef>
              <c:f>'Herkkyysanal. lask.kaavoja'!$D$6:$E$6</c:f>
              <c:numCache>
                <c:formatCode>#,##0</c:formatCode>
                <c:ptCount val="2"/>
                <c:pt idx="0">
                  <c:v>36425000</c:v>
                </c:pt>
                <c:pt idx="1">
                  <c:v>479719.84780971985</c:v>
                </c:pt>
              </c:numCache>
            </c:numRef>
          </c:yVal>
          <c:smooth val="1"/>
          <c:extLst>
            <c:ext xmlns:c16="http://schemas.microsoft.com/office/drawing/2014/chart" uri="{C3380CC4-5D6E-409C-BE32-E72D297353CC}">
              <c16:uniqueId val="{00000001-511C-4336-B8BC-D64766FDD75C}"/>
            </c:ext>
          </c:extLst>
        </c:ser>
        <c:ser>
          <c:idx val="2"/>
          <c:order val="2"/>
          <c:tx>
            <c:strRef>
              <c:f>'Herkkyysanal. lask.kaavoja'!$C$7</c:f>
              <c:strCache>
                <c:ptCount val="1"/>
                <c:pt idx="0">
                  <c:v>Tarjous 3</c:v>
                </c:pt>
              </c:strCache>
            </c:strRef>
          </c:tx>
          <c:spPr>
            <a:ln w="25400">
              <a:solidFill>
                <a:srgbClr val="EC736A"/>
              </a:solidFill>
              <a:prstDash val="solid"/>
            </a:ln>
          </c:spPr>
          <c:marker>
            <c:spPr>
              <a:solidFill>
                <a:srgbClr val="FFFFFF"/>
              </a:solidFill>
              <a:ln>
                <a:solidFill>
                  <a:srgbClr val="EC736A"/>
                </a:solidFill>
                <a:prstDash val="solid"/>
              </a:ln>
            </c:spPr>
          </c:marker>
          <c:xVal>
            <c:numRef>
              <c:f>'Herkkyysanal. lask.kaavoja'!$D$4:$E$4</c:f>
              <c:numCache>
                <c:formatCode>General</c:formatCode>
                <c:ptCount val="2"/>
                <c:pt idx="0">
                  <c:v>0</c:v>
                </c:pt>
                <c:pt idx="1">
                  <c:v>5</c:v>
                </c:pt>
              </c:numCache>
            </c:numRef>
          </c:xVal>
          <c:yVal>
            <c:numRef>
              <c:f>'Herkkyysanal. lask.kaavoja'!$D$7:$E$7</c:f>
              <c:numCache>
                <c:formatCode>#,##0</c:formatCode>
                <c:ptCount val="2"/>
                <c:pt idx="0">
                  <c:v>32420000</c:v>
                </c:pt>
                <c:pt idx="1">
                  <c:v>468639.864719751</c:v>
                </c:pt>
              </c:numCache>
            </c:numRef>
          </c:yVal>
          <c:smooth val="1"/>
          <c:extLst>
            <c:ext xmlns:c16="http://schemas.microsoft.com/office/drawing/2014/chart" uri="{C3380CC4-5D6E-409C-BE32-E72D297353CC}">
              <c16:uniqueId val="{00000002-511C-4336-B8BC-D64766FDD75C}"/>
            </c:ext>
          </c:extLst>
        </c:ser>
        <c:ser>
          <c:idx val="3"/>
          <c:order val="3"/>
          <c:tx>
            <c:strRef>
              <c:f>'Herkkyysanal. lask.kaavoja'!$C$8</c:f>
              <c:strCache>
                <c:ptCount val="1"/>
                <c:pt idx="0">
                  <c:v>Tarjous 4</c:v>
                </c:pt>
              </c:strCache>
            </c:strRef>
          </c:tx>
          <c:spPr>
            <a:ln w="25400">
              <a:solidFill>
                <a:srgbClr val="FFE91B"/>
              </a:solidFill>
              <a:prstDash val="solid"/>
            </a:ln>
          </c:spPr>
          <c:marker>
            <c:spPr>
              <a:solidFill>
                <a:srgbClr val="FFE91B"/>
              </a:solidFill>
              <a:ln>
                <a:solidFill>
                  <a:srgbClr val="FFE91B"/>
                </a:solidFill>
                <a:prstDash val="solid"/>
              </a:ln>
            </c:spPr>
          </c:marker>
          <c:xVal>
            <c:numRef>
              <c:f>'Herkkyysanal. lask.kaavoja'!$D$4:$E$4</c:f>
              <c:numCache>
                <c:formatCode>General</c:formatCode>
                <c:ptCount val="2"/>
                <c:pt idx="0">
                  <c:v>0</c:v>
                </c:pt>
                <c:pt idx="1">
                  <c:v>5</c:v>
                </c:pt>
              </c:numCache>
            </c:numRef>
          </c:xVal>
          <c:yVal>
            <c:numRef>
              <c:f>'Herkkyysanal. lask.kaavoja'!$D$8:$E$8</c:f>
              <c:numCache>
                <c:formatCode>#,##0</c:formatCode>
                <c:ptCount val="2"/>
                <c:pt idx="0">
                  <c:v>40500000</c:v>
                </c:pt>
                <c:pt idx="1">
                  <c:v>560799.83089968888</c:v>
                </c:pt>
              </c:numCache>
            </c:numRef>
          </c:yVal>
          <c:smooth val="1"/>
          <c:extLst>
            <c:ext xmlns:c16="http://schemas.microsoft.com/office/drawing/2014/chart" uri="{C3380CC4-5D6E-409C-BE32-E72D297353CC}">
              <c16:uniqueId val="{00000003-511C-4336-B8BC-D64766FDD75C}"/>
            </c:ext>
          </c:extLst>
        </c:ser>
        <c:ser>
          <c:idx val="4"/>
          <c:order val="4"/>
          <c:tx>
            <c:strRef>
              <c:f>'Herkkyysanal. lask.kaavoja'!$C$9</c:f>
              <c:strCache>
                <c:ptCount val="1"/>
                <c:pt idx="0">
                  <c:v>Tarjous 5</c:v>
                </c:pt>
              </c:strCache>
            </c:strRef>
          </c:tx>
          <c:spPr>
            <a:ln w="25400">
              <a:solidFill>
                <a:srgbClr val="000000"/>
              </a:solidFill>
              <a:prstDash val="solid"/>
            </a:ln>
          </c:spPr>
          <c:marker>
            <c:spPr>
              <a:solidFill>
                <a:srgbClr val="000000"/>
              </a:solidFill>
              <a:ln>
                <a:solidFill>
                  <a:srgbClr val="000000"/>
                </a:solidFill>
                <a:prstDash val="solid"/>
              </a:ln>
            </c:spPr>
          </c:marker>
          <c:xVal>
            <c:numRef>
              <c:f>'Herkkyysanal. lask.kaavoja'!$D$4:$E$4</c:f>
              <c:numCache>
                <c:formatCode>General</c:formatCode>
                <c:ptCount val="2"/>
                <c:pt idx="0">
                  <c:v>0</c:v>
                </c:pt>
                <c:pt idx="1">
                  <c:v>5</c:v>
                </c:pt>
              </c:numCache>
            </c:numRef>
          </c:xVal>
          <c:yVal>
            <c:numRef>
              <c:f>'Herkkyysanal. lask.kaavoja'!$D$9:$E$9</c:f>
              <c:numCache>
                <c:formatCode>#,##0</c:formatCode>
                <c:ptCount val="2"/>
                <c:pt idx="0">
                  <c:v>52625000.000000007</c:v>
                </c:pt>
                <c:pt idx="1">
                  <c:v>704039.78016959527</c:v>
                </c:pt>
              </c:numCache>
            </c:numRef>
          </c:yVal>
          <c:smooth val="1"/>
          <c:extLst>
            <c:ext xmlns:c16="http://schemas.microsoft.com/office/drawing/2014/chart" uri="{C3380CC4-5D6E-409C-BE32-E72D297353CC}">
              <c16:uniqueId val="{00000004-511C-4336-B8BC-D64766FDD75C}"/>
            </c:ext>
          </c:extLst>
        </c:ser>
        <c:dLbls>
          <c:showLegendKey val="0"/>
          <c:showVal val="0"/>
          <c:showCatName val="0"/>
          <c:showSerName val="0"/>
          <c:showPercent val="0"/>
          <c:showBubbleSize val="0"/>
        </c:dLbls>
        <c:axId val="141599488"/>
        <c:axId val="141601792"/>
      </c:scatterChart>
      <c:valAx>
        <c:axId val="141599488"/>
        <c:scaling>
          <c:orientation val="minMax"/>
        </c:scaling>
        <c:delete val="0"/>
        <c:axPos val="b"/>
        <c:title>
          <c:tx>
            <c:rich>
              <a:bodyPr/>
              <a:lstStyle/>
              <a:p>
                <a:pPr>
                  <a:defRPr/>
                </a:pPr>
                <a:r>
                  <a:rPr lang="fi-FI" b="1"/>
                  <a:t>Laskentakorko prosentteina</a:t>
                </a:r>
              </a:p>
            </c:rich>
          </c:tx>
          <c:layout>
            <c:manualLayout>
              <c:xMode val="edge"/>
              <c:yMode val="edge"/>
              <c:x val="0.38936170212765958"/>
              <c:y val="0.75098183315320877"/>
            </c:manualLayout>
          </c:layout>
          <c:overlay val="0"/>
          <c:spPr>
            <a:noFill/>
            <a:ln w="25400">
              <a:noFill/>
            </a:ln>
          </c:spPr>
        </c:title>
        <c:numFmt formatCode="General" sourceLinked="1"/>
        <c:majorTickMark val="none"/>
        <c:minorTickMark val="none"/>
        <c:tickLblPos val="nextTo"/>
        <c:spPr>
          <a:ln w="3175">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41601792"/>
        <c:crosses val="autoZero"/>
        <c:crossBetween val="midCat"/>
      </c:valAx>
      <c:valAx>
        <c:axId val="141601792"/>
        <c:scaling>
          <c:orientation val="minMax"/>
        </c:scaling>
        <c:delete val="0"/>
        <c:axPos val="l"/>
        <c:majorGridlines>
          <c:spPr>
            <a:ln w="3175">
              <a:solidFill>
                <a:srgbClr val="AAA095"/>
              </a:solidFill>
              <a:prstDash val="solid"/>
            </a:ln>
          </c:spPr>
        </c:majorGridlines>
        <c:title>
          <c:tx>
            <c:rich>
              <a:bodyPr/>
              <a:lstStyle/>
              <a:p>
                <a:pPr>
                  <a:defRPr/>
                </a:pPr>
                <a:r>
                  <a:rPr lang="fi-FI" b="1"/>
                  <a:t>Yhteenlaskettu elinkaarikustannus</a:t>
                </a:r>
              </a:p>
            </c:rich>
          </c:tx>
          <c:overlay val="0"/>
          <c:spPr>
            <a:noFill/>
            <a:ln w="25400">
              <a:noFill/>
            </a:ln>
          </c:spPr>
        </c:title>
        <c:numFmt formatCode="#,##0" sourceLinked="1"/>
        <c:majorTickMark val="none"/>
        <c:minorTickMark val="none"/>
        <c:tickLblPos val="nextTo"/>
        <c:spPr>
          <a:ln w="3175">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41599488"/>
        <c:crosses val="autoZero"/>
        <c:crossBetween val="midCat"/>
      </c:valAx>
      <c:spPr>
        <a:solidFill>
          <a:srgbClr val="FFFFFF"/>
        </a:solidFill>
        <a:ln w="3175">
          <a:solidFill>
            <a:srgbClr val="AAA095"/>
          </a:solidFill>
          <a:prstDash val="solid"/>
        </a:ln>
      </c:spPr>
    </c:plotArea>
    <c:legend>
      <c:legendPos val="b"/>
      <c:legendEntry>
        <c:idx val="3"/>
        <c:txPr>
          <a:bodyPr/>
          <a:lstStyle/>
          <a:p>
            <a:pPr>
              <a:defRPr sz="900" b="1" i="0" u="none" strike="noStrike" baseline="0">
                <a:solidFill>
                  <a:srgbClr val="000000"/>
                </a:solidFill>
                <a:latin typeface="Arial"/>
                <a:ea typeface="Arial"/>
                <a:cs typeface="Arial"/>
              </a:defRPr>
            </a:pPr>
            <a:endParaRPr lang="fi-FI"/>
          </a:p>
        </c:txPr>
      </c:legendEntry>
      <c:layout>
        <c:manualLayout>
          <c:xMode val="edge"/>
          <c:yMode val="edge"/>
          <c:x val="1.6312056737588652E-2"/>
          <c:y val="0.8274526272451237"/>
          <c:w val="0.95319148936170217"/>
          <c:h val="0.16470629406618287"/>
        </c:manualLayout>
      </c:layout>
      <c:overlay val="0"/>
      <c:txPr>
        <a:bodyPr/>
        <a:lstStyle/>
        <a:p>
          <a:pPr>
            <a:defRPr sz="900" b="1" i="0" u="none" strike="noStrike" baseline="0">
              <a:solidFill>
                <a:srgbClr val="000000"/>
              </a:solidFill>
              <a:latin typeface="Arial"/>
              <a:ea typeface="Arial"/>
              <a:cs typeface="Arial"/>
            </a:defRPr>
          </a:pPr>
          <a:endParaRPr lang="fi-FI"/>
        </a:p>
      </c:txPr>
    </c:legend>
    <c:plotVisOnly val="0"/>
    <c:dispBlanksAs val="gap"/>
    <c:showDLblsOverMax val="0"/>
  </c:chart>
  <c:spPr>
    <a:solidFill>
      <a:srgbClr val="FFFFFF"/>
    </a:solidFill>
    <a:ln w="12700">
      <a:solidFill>
        <a:srgbClr val="67A2C0"/>
      </a:solidFill>
      <a:prstDash val="solid"/>
    </a:ln>
  </c:spPr>
  <c:txPr>
    <a:bodyPr/>
    <a:lstStyle/>
    <a:p>
      <a:pPr>
        <a:defRPr sz="900" b="0" i="0" u="none" strike="noStrike" baseline="0">
          <a:solidFill>
            <a:srgbClr val="000000"/>
          </a:solidFill>
          <a:latin typeface="Arial"/>
          <a:ea typeface="Arial"/>
          <a:cs typeface="Arial"/>
        </a:defRPr>
      </a:pPr>
      <a:endParaRPr lang="fi-FI"/>
    </a:p>
  </c:tx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b="1"/>
              <a:t>LCC, jos polttoainekustannukset kasvavat 20 prosenttia</a:t>
            </a:r>
          </a:p>
        </c:rich>
      </c:tx>
      <c:layout>
        <c:manualLayout>
          <c:xMode val="edge"/>
          <c:yMode val="edge"/>
          <c:x val="0.21443781310775642"/>
          <c:y val="2.9354207436399216E-2"/>
        </c:manualLayout>
      </c:layout>
      <c:overlay val="0"/>
      <c:spPr>
        <a:noFill/>
        <a:ln w="25400">
          <a:noFill/>
        </a:ln>
      </c:spPr>
    </c:title>
    <c:autoTitleDeleted val="0"/>
    <c:plotArea>
      <c:layout>
        <c:manualLayout>
          <c:layoutTarget val="inner"/>
          <c:xMode val="edge"/>
          <c:yMode val="edge"/>
          <c:x val="0.11889621254688443"/>
          <c:y val="0.10958914581276928"/>
          <c:w val="0.77282538155474878"/>
          <c:h val="0.59295555680837664"/>
        </c:manualLayout>
      </c:layout>
      <c:barChart>
        <c:barDir val="col"/>
        <c:grouping val="clustered"/>
        <c:varyColors val="0"/>
        <c:ser>
          <c:idx val="0"/>
          <c:order val="0"/>
          <c:tx>
            <c:v>LCC, jos polttoainekustannukset nousevat 20 %</c:v>
          </c:tx>
          <c:spPr>
            <a:solidFill>
              <a:srgbClr val="67A2C0"/>
            </a:solidFill>
            <a:ln w="25400">
              <a:noFill/>
            </a:ln>
          </c:spPr>
          <c:invertIfNegative val="0"/>
          <c:cat>
            <c:strRef>
              <c:f>'Herkkyysanal. lask.kaavoja'!$E$14:$I$14</c:f>
              <c:strCache>
                <c:ptCount val="5"/>
                <c:pt idx="0">
                  <c:v>Tarjous 1</c:v>
                </c:pt>
                <c:pt idx="1">
                  <c:v>Tarjous 2</c:v>
                </c:pt>
                <c:pt idx="2">
                  <c:v>Tarjous 3</c:v>
                </c:pt>
                <c:pt idx="3">
                  <c:v>Tarjous 4</c:v>
                </c:pt>
                <c:pt idx="4">
                  <c:v>Tarjous 5</c:v>
                </c:pt>
              </c:strCache>
            </c:strRef>
          </c:cat>
          <c:val>
            <c:numRef>
              <c:f>'Herkkyysanal. lask.kaavoja'!$E$15:$I$15</c:f>
              <c:numCache>
                <c:formatCode>#,##0</c:formatCode>
                <c:ptCount val="5"/>
                <c:pt idx="0">
                  <c:v>478367.83766370121</c:v>
                </c:pt>
                <c:pt idx="1">
                  <c:v>535663.81737166387</c:v>
                </c:pt>
                <c:pt idx="2">
                  <c:v>518367.83766370121</c:v>
                </c:pt>
                <c:pt idx="3">
                  <c:v>622959.79707962647</c:v>
                </c:pt>
                <c:pt idx="4">
                  <c:v>784847.73620351451</c:v>
                </c:pt>
              </c:numCache>
            </c:numRef>
          </c:val>
          <c:extLst>
            <c:ext xmlns:c16="http://schemas.microsoft.com/office/drawing/2014/chart" uri="{C3380CC4-5D6E-409C-BE32-E72D297353CC}">
              <c16:uniqueId val="{00000000-728B-4BEE-B902-DD35B283F18D}"/>
            </c:ext>
          </c:extLst>
        </c:ser>
        <c:ser>
          <c:idx val="1"/>
          <c:order val="1"/>
          <c:tx>
            <c:v>LCC ilman kustannusten nousua</c:v>
          </c:tx>
          <c:spPr>
            <a:solidFill>
              <a:srgbClr val="AAA095"/>
            </a:solidFill>
            <a:ln w="25400">
              <a:noFill/>
            </a:ln>
          </c:spPr>
          <c:invertIfNegative val="0"/>
          <c:val>
            <c:numRef>
              <c:f>'Herkkyysanal. lask.kaavoja'!$E$16:$I$16</c:f>
              <c:numCache>
                <c:formatCode>#,##0</c:formatCode>
                <c:ptCount val="5"/>
                <c:pt idx="0">
                  <c:v>428639.864719751</c:v>
                </c:pt>
                <c:pt idx="1">
                  <c:v>479719.84780971985</c:v>
                </c:pt>
                <c:pt idx="2">
                  <c:v>468639.864719751</c:v>
                </c:pt>
                <c:pt idx="3">
                  <c:v>560799.83089968888</c:v>
                </c:pt>
                <c:pt idx="4">
                  <c:v>704039.78016959527</c:v>
                </c:pt>
              </c:numCache>
            </c:numRef>
          </c:val>
          <c:extLst>
            <c:ext xmlns:c16="http://schemas.microsoft.com/office/drawing/2014/chart" uri="{C3380CC4-5D6E-409C-BE32-E72D297353CC}">
              <c16:uniqueId val="{00000001-728B-4BEE-B902-DD35B283F18D}"/>
            </c:ext>
          </c:extLst>
        </c:ser>
        <c:dLbls>
          <c:showLegendKey val="0"/>
          <c:showVal val="0"/>
          <c:showCatName val="0"/>
          <c:showSerName val="0"/>
          <c:showPercent val="0"/>
          <c:showBubbleSize val="0"/>
        </c:dLbls>
        <c:gapWidth val="150"/>
        <c:axId val="141715328"/>
        <c:axId val="141716864"/>
      </c:barChart>
      <c:catAx>
        <c:axId val="141715328"/>
        <c:scaling>
          <c:orientation val="minMax"/>
        </c:scaling>
        <c:delete val="0"/>
        <c:axPos val="b"/>
        <c:numFmt formatCode="General" sourceLinked="1"/>
        <c:majorTickMark val="out"/>
        <c:minorTickMark val="none"/>
        <c:tickLblPos val="nextTo"/>
        <c:spPr>
          <a:ln w="3175">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41716864"/>
        <c:crosses val="autoZero"/>
        <c:auto val="1"/>
        <c:lblAlgn val="ctr"/>
        <c:lblOffset val="100"/>
        <c:tickLblSkip val="1"/>
        <c:tickMarkSkip val="1"/>
        <c:noMultiLvlLbl val="0"/>
      </c:catAx>
      <c:valAx>
        <c:axId val="141716864"/>
        <c:scaling>
          <c:orientation val="minMax"/>
        </c:scaling>
        <c:delete val="0"/>
        <c:axPos val="l"/>
        <c:majorGridlines>
          <c:spPr>
            <a:ln w="3175">
              <a:solidFill>
                <a:srgbClr val="AAA095"/>
              </a:solidFill>
              <a:prstDash val="solid"/>
            </a:ln>
          </c:spPr>
        </c:majorGridlines>
        <c:numFmt formatCode="#,##0" sourceLinked="1"/>
        <c:majorTickMark val="out"/>
        <c:minorTickMark val="none"/>
        <c:tickLblPos val="nextTo"/>
        <c:spPr>
          <a:ln w="3175">
            <a:solidFill>
              <a:srgbClr val="AAA095"/>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141715328"/>
        <c:crosses val="autoZero"/>
        <c:crossBetween val="between"/>
      </c:valAx>
      <c:spPr>
        <a:solidFill>
          <a:srgbClr val="FFFFFF"/>
        </a:solidFill>
        <a:ln w="3175">
          <a:solidFill>
            <a:srgbClr val="AAA095"/>
          </a:solidFill>
          <a:prstDash val="solid"/>
        </a:ln>
      </c:spPr>
    </c:plotArea>
    <c:legend>
      <c:legendPos val="b"/>
      <c:layout>
        <c:manualLayout>
          <c:xMode val="edge"/>
          <c:yMode val="edge"/>
          <c:x val="3.3970276008492568E-2"/>
          <c:y val="0.82778947152153926"/>
          <c:w val="0.9511697343564538"/>
          <c:h val="0.16438376709760594"/>
        </c:manualLayout>
      </c:layout>
      <c:overlay val="0"/>
      <c:txPr>
        <a:bodyPr/>
        <a:lstStyle/>
        <a:p>
          <a:pPr>
            <a:defRPr sz="825" b="1" i="0" u="none" strike="noStrike" baseline="0">
              <a:solidFill>
                <a:srgbClr val="000000"/>
              </a:solidFill>
              <a:latin typeface="Arial"/>
              <a:ea typeface="Arial"/>
              <a:cs typeface="Arial"/>
            </a:defRPr>
          </a:pPr>
          <a:endParaRPr lang="fi-FI"/>
        </a:p>
      </c:txPr>
    </c:legend>
    <c:plotVisOnly val="0"/>
    <c:dispBlanksAs val="gap"/>
    <c:showDLblsOverMax val="0"/>
  </c:chart>
  <c:spPr>
    <a:solidFill>
      <a:srgbClr val="FFFFFF"/>
    </a:solidFill>
    <a:ln w="12700">
      <a:solidFill>
        <a:srgbClr val="67A2C0"/>
      </a:solidFill>
      <a:prstDash val="solid"/>
    </a:ln>
  </c:spPr>
  <c:txPr>
    <a:bodyPr/>
    <a:lstStyle/>
    <a:p>
      <a:pPr>
        <a:defRPr sz="900" b="0" i="0" u="none" strike="noStrike" baseline="0">
          <a:solidFill>
            <a:srgbClr val="000000"/>
          </a:solidFill>
          <a:latin typeface="Arial"/>
          <a:ea typeface="Arial"/>
          <a:cs typeface="Arial"/>
        </a:defRPr>
      </a:pPr>
      <a:endParaRPr lang="fi-FI"/>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57150</xdr:rowOff>
    </xdr:from>
    <xdr:to>
      <xdr:col>1</xdr:col>
      <xdr:colOff>485775</xdr:colOff>
      <xdr:row>3</xdr:row>
      <xdr:rowOff>133350</xdr:rowOff>
    </xdr:to>
    <xdr:pic>
      <xdr:nvPicPr>
        <xdr:cNvPr id="2161692" name="Picture 8" descr="litenmsr rapport vit">
          <a:extLst>
            <a:ext uri="{FF2B5EF4-FFF2-40B4-BE49-F238E27FC236}">
              <a16:creationId xmlns:a16="http://schemas.microsoft.com/office/drawing/2014/main" id="{00000000-0008-0000-0000-00001CFC2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419100"/>
          <a:ext cx="4286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3286125</xdr:colOff>
      <xdr:row>16</xdr:row>
      <xdr:rowOff>24765</xdr:rowOff>
    </xdr:from>
    <xdr:to>
      <xdr:col>2</xdr:col>
      <xdr:colOff>4143375</xdr:colOff>
      <xdr:row>23</xdr:row>
      <xdr:rowOff>1905</xdr:rowOff>
    </xdr:to>
    <xdr:pic>
      <xdr:nvPicPr>
        <xdr:cNvPr id="6" name="Picture 2" descr="msrNY">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4291965"/>
          <a:ext cx="85725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30481</xdr:colOff>
      <xdr:row>17</xdr:row>
      <xdr:rowOff>60960</xdr:rowOff>
    </xdr:from>
    <xdr:to>
      <xdr:col>2</xdr:col>
      <xdr:colOff>1178561</xdr:colOff>
      <xdr:row>18</xdr:row>
      <xdr:rowOff>129540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4381" y="4472940"/>
          <a:ext cx="1148080" cy="213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57150</xdr:rowOff>
    </xdr:from>
    <xdr:to>
      <xdr:col>1</xdr:col>
      <xdr:colOff>504825</xdr:colOff>
      <xdr:row>3</xdr:row>
      <xdr:rowOff>133350</xdr:rowOff>
    </xdr:to>
    <xdr:pic>
      <xdr:nvPicPr>
        <xdr:cNvPr id="1119" name="Picture 55" descr="litenmsr rapport vit">
          <a:extLst>
            <a:ext uri="{FF2B5EF4-FFF2-40B4-BE49-F238E27FC236}">
              <a16:creationId xmlns:a16="http://schemas.microsoft.com/office/drawing/2014/main" id="{00000000-0008-0000-0100-00005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419100"/>
          <a:ext cx="4286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19050</xdr:rowOff>
    </xdr:from>
    <xdr:to>
      <xdr:col>8</xdr:col>
      <xdr:colOff>447675</xdr:colOff>
      <xdr:row>23</xdr:row>
      <xdr:rowOff>142875</xdr:rowOff>
    </xdr:to>
    <xdr:graphicFrame macro="">
      <xdr:nvGraphicFramePr>
        <xdr:cNvPr id="2173005" name="Chart 9">
          <a:extLst>
            <a:ext uri="{FF2B5EF4-FFF2-40B4-BE49-F238E27FC236}">
              <a16:creationId xmlns:a16="http://schemas.microsoft.com/office/drawing/2014/main" id="{00000000-0008-0000-0200-00004D282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xdr:row>
      <xdr:rowOff>47625</xdr:rowOff>
    </xdr:from>
    <xdr:to>
      <xdr:col>2</xdr:col>
      <xdr:colOff>371475</xdr:colOff>
      <xdr:row>3</xdr:row>
      <xdr:rowOff>123825</xdr:rowOff>
    </xdr:to>
    <xdr:pic>
      <xdr:nvPicPr>
        <xdr:cNvPr id="2173006" name="Picture 8" descr="litenmsr rapport vit">
          <a:extLst>
            <a:ext uri="{FF2B5EF4-FFF2-40B4-BE49-F238E27FC236}">
              <a16:creationId xmlns:a16="http://schemas.microsoft.com/office/drawing/2014/main" id="{00000000-0008-0000-0200-00004E282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409575"/>
          <a:ext cx="4286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552450</xdr:colOff>
      <xdr:row>6</xdr:row>
      <xdr:rowOff>19050</xdr:rowOff>
    </xdr:from>
    <xdr:to>
      <xdr:col>17</xdr:col>
      <xdr:colOff>400050</xdr:colOff>
      <xdr:row>24</xdr:row>
      <xdr:rowOff>0</xdr:rowOff>
    </xdr:to>
    <xdr:graphicFrame macro="">
      <xdr:nvGraphicFramePr>
        <xdr:cNvPr id="2173007" name="Chart 21">
          <a:extLst>
            <a:ext uri="{FF2B5EF4-FFF2-40B4-BE49-F238E27FC236}">
              <a16:creationId xmlns:a16="http://schemas.microsoft.com/office/drawing/2014/main" id="{00000000-0008-0000-0200-00004F282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5</xdr:row>
      <xdr:rowOff>76200</xdr:rowOff>
    </xdr:from>
    <xdr:to>
      <xdr:col>6</xdr:col>
      <xdr:colOff>76200</xdr:colOff>
      <xdr:row>37</xdr:row>
      <xdr:rowOff>57150</xdr:rowOff>
    </xdr:to>
    <xdr:graphicFrame macro="">
      <xdr:nvGraphicFramePr>
        <xdr:cNvPr id="435719" name="Diagram 4">
          <a:extLst>
            <a:ext uri="{FF2B5EF4-FFF2-40B4-BE49-F238E27FC236}">
              <a16:creationId xmlns:a16="http://schemas.microsoft.com/office/drawing/2014/main" id="{00000000-0008-0000-0300-000007A6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xdr:row>
      <xdr:rowOff>57150</xdr:rowOff>
    </xdr:from>
    <xdr:to>
      <xdr:col>1</xdr:col>
      <xdr:colOff>476250</xdr:colOff>
      <xdr:row>3</xdr:row>
      <xdr:rowOff>133350</xdr:rowOff>
    </xdr:to>
    <xdr:pic>
      <xdr:nvPicPr>
        <xdr:cNvPr id="435720" name="Picture 490" descr="litenmsr rapport vit">
          <a:extLst>
            <a:ext uri="{FF2B5EF4-FFF2-40B4-BE49-F238E27FC236}">
              <a16:creationId xmlns:a16="http://schemas.microsoft.com/office/drawing/2014/main" id="{00000000-0008-0000-0300-000008A606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419100"/>
          <a:ext cx="4286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152400</xdr:colOff>
      <xdr:row>5</xdr:row>
      <xdr:rowOff>76200</xdr:rowOff>
    </xdr:from>
    <xdr:to>
      <xdr:col>11</xdr:col>
      <xdr:colOff>685800</xdr:colOff>
      <xdr:row>37</xdr:row>
      <xdr:rowOff>66675</xdr:rowOff>
    </xdr:to>
    <xdr:graphicFrame macro="">
      <xdr:nvGraphicFramePr>
        <xdr:cNvPr id="435721" name="Chart 491">
          <a:extLst>
            <a:ext uri="{FF2B5EF4-FFF2-40B4-BE49-F238E27FC236}">
              <a16:creationId xmlns:a16="http://schemas.microsoft.com/office/drawing/2014/main" id="{00000000-0008-0000-0300-000009A6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0.92283</cdr:x>
      <cdr:y>0.7103</cdr:y>
    </cdr:from>
    <cdr:to>
      <cdr:x>0.98816</cdr:x>
      <cdr:y>0.7755</cdr:y>
    </cdr:to>
    <cdr:sp macro="" textlink="">
      <cdr:nvSpPr>
        <cdr:cNvPr id="2159617" name="textruta 1"/>
        <cdr:cNvSpPr txBox="1">
          <a:spLocks xmlns:a="http://schemas.openxmlformats.org/drawingml/2006/main" noChangeArrowheads="1"/>
        </cdr:cNvSpPr>
      </cdr:nvSpPr>
      <cdr:spPr bwMode="auto">
        <a:xfrm xmlns:a="http://schemas.openxmlformats.org/drawingml/2006/main">
          <a:off x="4143235" y="3460412"/>
          <a:ext cx="293101" cy="317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r>
            <a:rPr lang="fi-FI" sz="900">
              <a:solidFill>
                <a:srgbClr val="000000"/>
              </a:solidFill>
              <a:latin typeface="Arial"/>
              <a:cs typeface="Arial"/>
            </a:rPr>
            <a:t>%</a:t>
          </a:r>
          <a:endParaRPr lang="fi-FI"/>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47625</xdr:colOff>
      <xdr:row>1</xdr:row>
      <xdr:rowOff>47625</xdr:rowOff>
    </xdr:from>
    <xdr:to>
      <xdr:col>1</xdr:col>
      <xdr:colOff>476250</xdr:colOff>
      <xdr:row>3</xdr:row>
      <xdr:rowOff>123825</xdr:rowOff>
    </xdr:to>
    <xdr:pic>
      <xdr:nvPicPr>
        <xdr:cNvPr id="2170901" name="Picture 1" descr="litenmsr rapport vit">
          <a:extLst>
            <a:ext uri="{FF2B5EF4-FFF2-40B4-BE49-F238E27FC236}">
              <a16:creationId xmlns:a16="http://schemas.microsoft.com/office/drawing/2014/main" id="{00000000-0008-0000-0400-000015202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409575"/>
          <a:ext cx="4286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11</xdr:row>
      <xdr:rowOff>38100</xdr:rowOff>
    </xdr:from>
    <xdr:to>
      <xdr:col>1</xdr:col>
      <xdr:colOff>466725</xdr:colOff>
      <xdr:row>13</xdr:row>
      <xdr:rowOff>114300</xdr:rowOff>
    </xdr:to>
    <xdr:pic>
      <xdr:nvPicPr>
        <xdr:cNvPr id="2170902" name="Picture 2" descr="litenmsr rapport vit">
          <a:extLst>
            <a:ext uri="{FF2B5EF4-FFF2-40B4-BE49-F238E27FC236}">
              <a16:creationId xmlns:a16="http://schemas.microsoft.com/office/drawing/2014/main" id="{00000000-0008-0000-0400-000016202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962150"/>
          <a:ext cx="4286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otivanhankintapalvelu.fi/" TargetMode="External"/><Relationship Id="rId2" Type="http://schemas.openxmlformats.org/officeDocument/2006/relationships/hyperlink" Target="mailto:hankintapalvelu@motiva.fi" TargetMode="External"/><Relationship Id="rId1" Type="http://schemas.openxmlformats.org/officeDocument/2006/relationships/hyperlink" Target="http://www.motivanhankintapalvelu.fi/lc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sr.se/lcc"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7"/>
  <dimension ref="B1:C31"/>
  <sheetViews>
    <sheetView tabSelected="1" workbookViewId="0">
      <selection activeCell="B1" sqref="B1"/>
    </sheetView>
  </sheetViews>
  <sheetFormatPr defaultColWidth="9.140625" defaultRowHeight="12" x14ac:dyDescent="0.2"/>
  <cols>
    <col min="1" max="1" width="2.7109375" style="35" customWidth="1"/>
    <col min="2" max="2" width="9.140625" style="35"/>
    <col min="3" max="3" width="76.28515625" style="35" customWidth="1"/>
    <col min="4" max="16384" width="9.140625" style="35"/>
  </cols>
  <sheetData>
    <row r="1" spans="2:3" ht="29.1" customHeight="1" thickBot="1" x14ac:dyDescent="0.25"/>
    <row r="2" spans="2:3" ht="6" customHeight="1" x14ac:dyDescent="0.2">
      <c r="B2" s="63"/>
      <c r="C2" s="1"/>
    </row>
    <row r="3" spans="2:3" ht="18" x14ac:dyDescent="0.25">
      <c r="B3" s="64"/>
      <c r="C3" s="205" t="s">
        <v>94</v>
      </c>
    </row>
    <row r="4" spans="2:3" ht="14.1" customHeight="1" thickBot="1" x14ac:dyDescent="0.25">
      <c r="B4" s="65"/>
      <c r="C4" s="89" t="s">
        <v>0</v>
      </c>
    </row>
    <row r="5" spans="2:3" s="81" customFormat="1" ht="12" customHeight="1" x14ac:dyDescent="0.2">
      <c r="B5" s="84"/>
      <c r="C5" s="85"/>
    </row>
    <row r="6" spans="2:3" ht="12" customHeight="1" x14ac:dyDescent="0.2">
      <c r="B6" s="43"/>
      <c r="C6" s="66" t="s">
        <v>1</v>
      </c>
    </row>
    <row r="7" spans="2:3" ht="60" x14ac:dyDescent="0.2">
      <c r="B7" s="43"/>
      <c r="C7" s="60" t="s">
        <v>2</v>
      </c>
    </row>
    <row r="8" spans="2:3" ht="28.15" customHeight="1" x14ac:dyDescent="0.2">
      <c r="B8" s="43"/>
      <c r="C8" s="60" t="s">
        <v>85</v>
      </c>
    </row>
    <row r="9" spans="2:3" ht="30.6" customHeight="1" x14ac:dyDescent="0.2">
      <c r="B9" s="43"/>
      <c r="C9" s="60" t="s">
        <v>86</v>
      </c>
    </row>
    <row r="10" spans="2:3" x14ac:dyDescent="0.2">
      <c r="B10" s="43"/>
      <c r="C10" s="60"/>
    </row>
    <row r="11" spans="2:3" x14ac:dyDescent="0.2">
      <c r="B11" s="43"/>
      <c r="C11" s="83" t="s">
        <v>3</v>
      </c>
    </row>
    <row r="12" spans="2:3" ht="48" x14ac:dyDescent="0.2">
      <c r="B12" s="43"/>
      <c r="C12" s="200" t="s">
        <v>87</v>
      </c>
    </row>
    <row r="13" spans="2:3" x14ac:dyDescent="0.2">
      <c r="B13" s="43"/>
      <c r="C13" s="60"/>
    </row>
    <row r="14" spans="2:3" x14ac:dyDescent="0.2">
      <c r="B14" s="43"/>
      <c r="C14" s="136"/>
    </row>
    <row r="15" spans="2:3" x14ac:dyDescent="0.2">
      <c r="B15" s="43"/>
      <c r="C15" s="61" t="s">
        <v>4</v>
      </c>
    </row>
    <row r="16" spans="2:3" ht="24" x14ac:dyDescent="0.2">
      <c r="B16" s="43"/>
      <c r="C16" s="200" t="s">
        <v>88</v>
      </c>
    </row>
    <row r="17" spans="2:3" x14ac:dyDescent="0.2">
      <c r="B17" s="43"/>
      <c r="C17" s="44"/>
    </row>
    <row r="18" spans="2:3" x14ac:dyDescent="0.2">
      <c r="B18" s="43"/>
      <c r="C18" s="60"/>
    </row>
    <row r="19" spans="2:3" x14ac:dyDescent="0.2">
      <c r="B19" s="43"/>
      <c r="C19" s="60"/>
    </row>
    <row r="20" spans="2:3" x14ac:dyDescent="0.2">
      <c r="B20" s="43"/>
      <c r="C20" s="44"/>
    </row>
    <row r="21" spans="2:3" x14ac:dyDescent="0.2">
      <c r="B21" s="43"/>
      <c r="C21" s="66" t="s">
        <v>89</v>
      </c>
    </row>
    <row r="22" spans="2:3" x14ac:dyDescent="0.2">
      <c r="B22" s="43"/>
      <c r="C22" s="201" t="s">
        <v>90</v>
      </c>
    </row>
    <row r="23" spans="2:3" ht="12" customHeight="1" x14ac:dyDescent="0.2">
      <c r="B23" s="43"/>
      <c r="C23" s="202" t="s">
        <v>91</v>
      </c>
    </row>
    <row r="24" spans="2:3" ht="12" customHeight="1" x14ac:dyDescent="0.2">
      <c r="B24" s="43"/>
      <c r="C24" s="202"/>
    </row>
    <row r="25" spans="2:3" ht="12" customHeight="1" x14ac:dyDescent="0.2">
      <c r="B25" s="43"/>
      <c r="C25" s="203" t="s">
        <v>92</v>
      </c>
    </row>
    <row r="26" spans="2:3" ht="12" customHeight="1" x14ac:dyDescent="0.2">
      <c r="B26" s="43"/>
      <c r="C26" s="204" t="s">
        <v>93</v>
      </c>
    </row>
    <row r="27" spans="2:3" x14ac:dyDescent="0.2">
      <c r="B27" s="43"/>
      <c r="C27" s="62"/>
    </row>
    <row r="28" spans="2:3" ht="12.75" thickBot="1" x14ac:dyDescent="0.25">
      <c r="B28" s="40"/>
      <c r="C28" s="47"/>
    </row>
    <row r="31" spans="2:3" x14ac:dyDescent="0.2">
      <c r="B31" s="109" t="s">
        <v>5</v>
      </c>
      <c r="C31" s="71" t="s">
        <v>6</v>
      </c>
    </row>
  </sheetData>
  <phoneticPr fontId="13" type="noConversion"/>
  <hyperlinks>
    <hyperlink ref="C31" location="LCC!A1" display="KLICKA HÄR FÖR ATT VISA LCC-KALKYLEN" xr:uid="{00000000-0004-0000-0000-000000000000}"/>
    <hyperlink ref="C12" r:id="rId1" display="Hallituksen asiantuntijaelin Miljöstyrningsrådet on kehittänyt tämän työkalun henkilöautojen ostoa varten. Sitä voi käyttää sekä tarveanalyysia varten että tarjousten arvioinnissa. Ennen työkalun käyttämistä on hyvä hakea ohje, jossa työkalun parametrit s" xr:uid="{00000000-0004-0000-0000-000001000000}"/>
    <hyperlink ref="C16" r:id="rId2" display="Jos sinulla on kysymyksiä tai näkemyksiä LCC:sta ja tästä työkalusta, ota yhteyttä Motivan hankintapalveluun: hankintapalvelu@motiva.fi tai puh.0424 281 246" xr:uid="{00000000-0004-0000-0000-000002000000}"/>
    <hyperlink ref="C23" r:id="rId3" xr:uid="{00000000-0004-0000-0000-000003000000}"/>
    <hyperlink ref="C26" r:id="rId4" xr:uid="{00000000-0004-0000-0000-000004000000}"/>
  </hyperlinks>
  <printOptions horizontalCentered="1" verticalCentered="1"/>
  <pageMargins left="0.78740157480314965" right="0.78740157480314965" top="0.98425196850393704" bottom="0.98425196850393704" header="0.51181102362204722" footer="0.51181102362204722"/>
  <pageSetup paperSize="9"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AL297"/>
  <sheetViews>
    <sheetView workbookViewId="0">
      <selection activeCell="D15" sqref="D15"/>
    </sheetView>
  </sheetViews>
  <sheetFormatPr defaultColWidth="9.140625" defaultRowHeight="12" x14ac:dyDescent="0.2"/>
  <cols>
    <col min="1" max="1" width="2.7109375" style="59" customWidth="1"/>
    <col min="2" max="2" width="9.140625" style="12"/>
    <col min="3" max="3" width="40.7109375" style="12" customWidth="1"/>
    <col min="4" max="4" width="8.5703125" style="12" customWidth="1"/>
    <col min="5" max="5" width="19.140625" style="12" customWidth="1"/>
    <col min="6" max="8" width="17.140625" style="12" customWidth="1"/>
    <col min="9" max="9" width="18.28515625" style="12" customWidth="1"/>
    <col min="10" max="10" width="9" style="12" customWidth="1"/>
    <col min="11" max="38" width="9.140625" style="59"/>
    <col min="39" max="16384" width="9.140625" style="12"/>
  </cols>
  <sheetData>
    <row r="1" spans="1:38" s="53" customFormat="1" ht="29.1" customHeight="1" thickBot="1" x14ac:dyDescent="0.25">
      <c r="B1" s="49"/>
      <c r="C1" s="50"/>
      <c r="D1" s="51"/>
      <c r="E1" s="52"/>
    </row>
    <row r="2" spans="1:38" s="53" customFormat="1" ht="6" customHeight="1" thickBot="1" x14ac:dyDescent="0.3">
      <c r="B2" s="67"/>
      <c r="C2" s="206"/>
      <c r="D2" s="206"/>
      <c r="E2" s="206"/>
      <c r="F2" s="206"/>
      <c r="G2" s="206"/>
      <c r="H2" s="206"/>
      <c r="I2" s="206"/>
      <c r="J2" s="5"/>
    </row>
    <row r="3" spans="1:38" s="6" customFormat="1" ht="18" customHeight="1" x14ac:dyDescent="0.25">
      <c r="A3" s="54"/>
      <c r="B3" s="67"/>
      <c r="C3" s="210" t="s">
        <v>7</v>
      </c>
      <c r="D3" s="210"/>
      <c r="E3" s="210"/>
      <c r="F3" s="210"/>
      <c r="G3" s="210"/>
      <c r="H3" s="210"/>
      <c r="I3" s="210"/>
      <c r="J3" s="211"/>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s="6" customFormat="1" ht="27" customHeight="1" thickBot="1" x14ac:dyDescent="0.25">
      <c r="A4" s="54"/>
      <c r="B4" s="68"/>
      <c r="C4" s="212" t="s">
        <v>83</v>
      </c>
      <c r="D4" s="213"/>
      <c r="E4" s="213"/>
      <c r="F4" s="213"/>
      <c r="G4" s="213"/>
      <c r="H4" s="213"/>
      <c r="I4" s="213"/>
      <c r="J4" s="21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row>
    <row r="5" spans="1:38" s="6" customFormat="1" ht="15.75" customHeight="1" thickBot="1" x14ac:dyDescent="0.25">
      <c r="A5" s="54"/>
      <c r="B5" s="20"/>
      <c r="C5" s="21" t="s">
        <v>65</v>
      </c>
      <c r="D5" s="21"/>
      <c r="E5" s="150"/>
      <c r="F5" s="76"/>
      <c r="G5" s="76"/>
      <c r="H5" s="76"/>
      <c r="I5" s="76"/>
      <c r="J5" s="27"/>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s="9" customFormat="1" ht="15.75" customHeight="1" thickTop="1" thickBot="1" x14ac:dyDescent="0.25">
      <c r="A6" s="55"/>
      <c r="B6" s="20"/>
      <c r="C6" s="22" t="s">
        <v>8</v>
      </c>
      <c r="D6" s="147" t="s">
        <v>9</v>
      </c>
      <c r="E6" s="151">
        <v>10</v>
      </c>
      <c r="F6" s="152">
        <f>E6</f>
        <v>10</v>
      </c>
      <c r="G6" s="77">
        <f>E6</f>
        <v>10</v>
      </c>
      <c r="H6" s="77">
        <f>E6</f>
        <v>10</v>
      </c>
      <c r="I6" s="77">
        <f>E6</f>
        <v>10</v>
      </c>
      <c r="J6" s="79"/>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38" s="9" customFormat="1" ht="15.75" customHeight="1" thickTop="1" thickBot="1" x14ac:dyDescent="0.25">
      <c r="A7" s="55"/>
      <c r="B7" s="23"/>
      <c r="C7" s="167" t="s">
        <v>66</v>
      </c>
      <c r="D7" s="147" t="s">
        <v>10</v>
      </c>
      <c r="E7" s="153">
        <v>10</v>
      </c>
      <c r="F7" s="152">
        <f>E7</f>
        <v>10</v>
      </c>
      <c r="G7" s="77">
        <f>E7</f>
        <v>10</v>
      </c>
      <c r="H7" s="77">
        <f>E7</f>
        <v>10</v>
      </c>
      <c r="I7" s="77">
        <f>E7</f>
        <v>10</v>
      </c>
      <c r="J7" s="79"/>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row>
    <row r="8" spans="1:38" s="9" customFormat="1" ht="15.75" customHeight="1" thickTop="1" thickBot="1" x14ac:dyDescent="0.25">
      <c r="A8" s="55"/>
      <c r="B8" s="23"/>
      <c r="C8" s="22" t="s">
        <v>11</v>
      </c>
      <c r="D8" s="147" t="s">
        <v>12</v>
      </c>
      <c r="E8" s="154">
        <v>5</v>
      </c>
      <c r="F8" s="152">
        <f>E8</f>
        <v>5</v>
      </c>
      <c r="G8" s="77">
        <f>E8</f>
        <v>5</v>
      </c>
      <c r="H8" s="77">
        <f>E8</f>
        <v>5</v>
      </c>
      <c r="I8" s="77">
        <f>E8</f>
        <v>5</v>
      </c>
      <c r="J8" s="79"/>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row>
    <row r="9" spans="1:38" s="9" customFormat="1" ht="15.75" customHeight="1" thickTop="1" thickBot="1" x14ac:dyDescent="0.25">
      <c r="A9" s="55"/>
      <c r="B9" s="72"/>
      <c r="C9" s="73"/>
      <c r="D9" s="74"/>
      <c r="E9" s="114"/>
      <c r="F9" s="78"/>
      <c r="G9" s="78"/>
      <c r="H9" s="78"/>
      <c r="I9" s="78"/>
      <c r="J9" s="7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row>
    <row r="10" spans="1:38" s="6" customFormat="1" ht="20.25" customHeight="1" x14ac:dyDescent="0.2">
      <c r="A10" s="54"/>
      <c r="B10" s="19"/>
      <c r="C10" s="7" t="s">
        <v>67</v>
      </c>
      <c r="D10" s="7"/>
      <c r="E10" s="88" t="s">
        <v>13</v>
      </c>
      <c r="F10" s="88" t="s">
        <v>14</v>
      </c>
      <c r="G10" s="88" t="s">
        <v>15</v>
      </c>
      <c r="H10" s="88" t="s">
        <v>16</v>
      </c>
      <c r="I10" s="88" t="s">
        <v>17</v>
      </c>
      <c r="J10" s="123"/>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s="10" customFormat="1" ht="15.75" customHeight="1" x14ac:dyDescent="0.2">
      <c r="A11" s="56"/>
      <c r="B11" s="23"/>
      <c r="C11" s="21" t="s">
        <v>18</v>
      </c>
      <c r="D11" s="26"/>
      <c r="E11" s="25"/>
      <c r="F11" s="25"/>
      <c r="G11" s="25"/>
      <c r="H11" s="25"/>
      <c r="I11" s="25"/>
      <c r="J11" s="28"/>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row>
    <row r="12" spans="1:38" s="10" customFormat="1" ht="15.75" customHeight="1" x14ac:dyDescent="0.2">
      <c r="A12" s="56"/>
      <c r="B12" s="24"/>
      <c r="C12" s="25" t="s">
        <v>19</v>
      </c>
      <c r="D12" s="170" t="s">
        <v>74</v>
      </c>
      <c r="E12" s="188">
        <v>18000</v>
      </c>
      <c r="F12" s="188">
        <v>20000</v>
      </c>
      <c r="G12" s="188">
        <v>22000</v>
      </c>
      <c r="H12" s="188">
        <v>25000</v>
      </c>
      <c r="I12" s="188">
        <v>30000</v>
      </c>
      <c r="J12" s="175" t="s">
        <v>74</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row>
    <row r="13" spans="1:38" s="11" customFormat="1" ht="15.75" customHeight="1" x14ac:dyDescent="0.2">
      <c r="A13" s="57"/>
      <c r="B13" s="13"/>
      <c r="C13" s="168" t="s">
        <v>68</v>
      </c>
      <c r="D13" s="15"/>
      <c r="E13" s="179">
        <f>E12</f>
        <v>18000</v>
      </c>
      <c r="F13" s="179">
        <f>F12</f>
        <v>20000</v>
      </c>
      <c r="G13" s="179">
        <f>G12</f>
        <v>22000</v>
      </c>
      <c r="H13" s="179">
        <f>H12</f>
        <v>25000</v>
      </c>
      <c r="I13" s="179">
        <f>I12</f>
        <v>30000</v>
      </c>
      <c r="J13" s="16"/>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row>
    <row r="14" spans="1:38" s="6" customFormat="1" ht="15.75" customHeight="1" x14ac:dyDescent="0.2">
      <c r="A14" s="54"/>
      <c r="B14" s="30"/>
      <c r="C14" s="21" t="s">
        <v>20</v>
      </c>
      <c r="D14" s="31"/>
      <c r="E14" s="22"/>
      <c r="F14" s="22"/>
      <c r="G14" s="22"/>
      <c r="H14" s="22"/>
      <c r="I14" s="22"/>
      <c r="J14" s="27"/>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6" customFormat="1" ht="15.75" customHeight="1" thickBot="1" x14ac:dyDescent="0.25">
      <c r="A15" s="54"/>
      <c r="B15" s="115"/>
      <c r="C15" s="172" t="s">
        <v>82</v>
      </c>
      <c r="D15" s="169" t="s">
        <v>72</v>
      </c>
      <c r="E15" s="155">
        <v>4</v>
      </c>
      <c r="F15" s="155">
        <v>4.5</v>
      </c>
      <c r="G15" s="156">
        <v>4</v>
      </c>
      <c r="H15" s="155">
        <v>5</v>
      </c>
      <c r="I15" s="156">
        <v>6.5</v>
      </c>
      <c r="J15" s="172" t="s">
        <v>73</v>
      </c>
      <c r="K15" s="148"/>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6" customFormat="1" ht="15.75" customHeight="1" thickTop="1" thickBot="1" x14ac:dyDescent="0.25">
      <c r="A16" s="54"/>
      <c r="B16" s="115"/>
      <c r="C16" s="119" t="s">
        <v>21</v>
      </c>
      <c r="D16" s="174" t="s">
        <v>84</v>
      </c>
      <c r="E16" s="159">
        <v>50000</v>
      </c>
      <c r="F16" s="160">
        <v>50000</v>
      </c>
      <c r="G16" s="158">
        <v>50000</v>
      </c>
      <c r="H16" s="159">
        <v>50000</v>
      </c>
      <c r="I16" s="157">
        <v>50000</v>
      </c>
      <c r="J16" s="173" t="s">
        <v>84</v>
      </c>
      <c r="K16" s="148"/>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6" customFormat="1" ht="15.75" customHeight="1" thickTop="1" thickBot="1" x14ac:dyDescent="0.25">
      <c r="A17" s="54"/>
      <c r="B17" s="116"/>
      <c r="C17" s="195" t="s">
        <v>81</v>
      </c>
      <c r="D17" s="174" t="s">
        <v>75</v>
      </c>
      <c r="E17" s="196">
        <v>1.61</v>
      </c>
      <c r="F17" s="196">
        <v>1.61</v>
      </c>
      <c r="G17" s="197">
        <v>1.61</v>
      </c>
      <c r="H17" s="196">
        <v>1.61</v>
      </c>
      <c r="I17" s="196">
        <v>1.61</v>
      </c>
      <c r="J17" s="173" t="s">
        <v>75</v>
      </c>
      <c r="K17" s="148"/>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s="6" customFormat="1" ht="15.75" customHeight="1" thickTop="1" x14ac:dyDescent="0.2">
      <c r="A18" s="54"/>
      <c r="B18" s="132"/>
      <c r="C18" s="133" t="s">
        <v>22</v>
      </c>
      <c r="D18" s="15"/>
      <c r="E18" s="198">
        <f>-PV(E8*0.01,E7,(E15/100)*E16*E17)</f>
        <v>24863.986471975099</v>
      </c>
      <c r="F18" s="199">
        <f>-PV(F8*0.01,F7,(F15/100)*F16*F17)</f>
        <v>27971.984780971987</v>
      </c>
      <c r="G18" s="198">
        <f>-PV(G8*0.01,G7,(G15/100)*G16*G17)</f>
        <v>24863.986471975099</v>
      </c>
      <c r="H18" s="198">
        <f>-PV(H8*0.01,H7,(H15/100)*H16*H17)</f>
        <v>31079.983089968879</v>
      </c>
      <c r="I18" s="198">
        <f>-PV(I8*0.01,I7,(I15/100)*I16*I17)</f>
        <v>40403.97801695954</v>
      </c>
      <c r="J18" s="13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s="6" customFormat="1" ht="15.75" customHeight="1" x14ac:dyDescent="0.2">
      <c r="A19" s="54"/>
      <c r="B19" s="20"/>
      <c r="C19" s="21" t="s">
        <v>23</v>
      </c>
      <c r="D19" s="31"/>
      <c r="E19" s="8"/>
      <c r="F19" s="8"/>
      <c r="G19" s="8"/>
      <c r="H19" s="8"/>
      <c r="I19" s="8"/>
      <c r="J19" s="27"/>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s="6" customFormat="1" ht="15.75" customHeight="1" x14ac:dyDescent="0.2">
      <c r="A20" s="54"/>
      <c r="B20" s="20"/>
      <c r="C20" s="22" t="s">
        <v>24</v>
      </c>
      <c r="D20" s="170" t="s">
        <v>77</v>
      </c>
      <c r="E20" s="189"/>
      <c r="F20" s="189"/>
      <c r="G20" s="189"/>
      <c r="H20" s="189"/>
      <c r="I20" s="189"/>
      <c r="J20" s="175" t="s">
        <v>76</v>
      </c>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1:38" s="6" customFormat="1" ht="15.75" customHeight="1" x14ac:dyDescent="0.2">
      <c r="A21" s="54"/>
      <c r="B21" s="137" t="s">
        <v>25</v>
      </c>
      <c r="C21" s="22" t="s">
        <v>26</v>
      </c>
      <c r="D21" s="170" t="s">
        <v>77</v>
      </c>
      <c r="E21" s="189"/>
      <c r="F21" s="189"/>
      <c r="G21" s="189"/>
      <c r="H21" s="189"/>
      <c r="I21" s="189"/>
      <c r="J21" s="175" t="s">
        <v>76</v>
      </c>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s="11" customFormat="1" ht="15.75" customHeight="1" x14ac:dyDescent="0.2">
      <c r="A22" s="57"/>
      <c r="B22" s="13"/>
      <c r="C22" s="14" t="s">
        <v>27</v>
      </c>
      <c r="D22" s="15"/>
      <c r="E22" s="180">
        <f>IF(E20&gt;0,-PV(E8*0.01,E7,E20),-PV(E8*0.01,E7,E21))</f>
        <v>0</v>
      </c>
      <c r="F22" s="180">
        <f>IF(F20&gt;0,-PV(F8*0.01,F7,F20),-PV(F8*0.01,F7,F21))</f>
        <v>0</v>
      </c>
      <c r="G22" s="180">
        <f>IF(G20&gt;0,-PV(G8*0.01,G7,G20),-PV(G8*0.01,G7,G21))</f>
        <v>0</v>
      </c>
      <c r="H22" s="180">
        <f>IF(H20&gt;0,-PV(H8*0.01,H7,H20),-PV(H8*0.01,H7,H21))</f>
        <v>0</v>
      </c>
      <c r="I22" s="180">
        <f>IF(I20&gt;0,-PV(I8*0.01,I7,I20),-PV(I8*0.01,I7,I21))</f>
        <v>0</v>
      </c>
      <c r="J22" s="16"/>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38" s="11" customFormat="1" ht="15.75" customHeight="1" x14ac:dyDescent="0.2">
      <c r="A23" s="57"/>
      <c r="B23" s="30"/>
      <c r="C23" s="21" t="s">
        <v>28</v>
      </c>
      <c r="D23" s="22"/>
      <c r="E23" s="161"/>
      <c r="F23" s="161"/>
      <c r="G23" s="161"/>
      <c r="H23" s="161"/>
      <c r="I23" s="161"/>
      <c r="J23" s="29"/>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row>
    <row r="24" spans="1:38" s="11" customFormat="1" ht="15.75" customHeight="1" x14ac:dyDescent="0.2">
      <c r="A24" s="57"/>
      <c r="B24" s="30"/>
      <c r="C24" s="135" t="s">
        <v>29</v>
      </c>
      <c r="D24" s="170" t="s">
        <v>77</v>
      </c>
      <c r="E24" s="190"/>
      <c r="F24" s="190"/>
      <c r="G24" s="190"/>
      <c r="H24" s="190"/>
      <c r="I24" s="190"/>
      <c r="J24" s="177" t="s">
        <v>76</v>
      </c>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row>
    <row r="25" spans="1:38" s="11" customFormat="1" ht="15.75" customHeight="1" x14ac:dyDescent="0.2">
      <c r="A25" s="57"/>
      <c r="B25" s="30"/>
      <c r="C25" s="167" t="s">
        <v>69</v>
      </c>
      <c r="D25" s="170" t="s">
        <v>77</v>
      </c>
      <c r="E25" s="190"/>
      <c r="F25" s="190"/>
      <c r="G25" s="190"/>
      <c r="H25" s="190"/>
      <c r="I25" s="190"/>
      <c r="J25" s="175" t="s">
        <v>76</v>
      </c>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row>
    <row r="26" spans="1:38" s="4" customFormat="1" ht="15.75" customHeight="1" x14ac:dyDescent="0.2">
      <c r="A26" s="53"/>
      <c r="B26" s="13"/>
      <c r="C26" s="14" t="s">
        <v>30</v>
      </c>
      <c r="D26" s="17"/>
      <c r="E26" s="181">
        <f>(-PV(E8*0.01,E7,E25))+(-PV(E8*0.01,E7,E24))</f>
        <v>0</v>
      </c>
      <c r="F26" s="181">
        <f>(-PV(F8*0.01,F7,F25))+(-PV(F8*0.01,F7,F24))</f>
        <v>0</v>
      </c>
      <c r="G26" s="181">
        <f>(-PV(G8*0.01,G7,G25))+(-PV(G8*0.01,G7,G24))</f>
        <v>0</v>
      </c>
      <c r="H26" s="181">
        <f>(-PV(H8*0.01,H7,H25))+(-PV(H8*0.01,H7,H24))</f>
        <v>0</v>
      </c>
      <c r="I26" s="181">
        <f>(-PV(I8*0.01,I7,I25))+(-PV(I8*0.01,I7,I24))</f>
        <v>0</v>
      </c>
      <c r="J26" s="18"/>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38" s="4" customFormat="1" ht="15.75" customHeight="1" x14ac:dyDescent="0.2">
      <c r="A27" s="53"/>
      <c r="B27" s="124"/>
      <c r="C27" s="125" t="s">
        <v>31</v>
      </c>
      <c r="D27" s="176" t="s">
        <v>74</v>
      </c>
      <c r="E27" s="187"/>
      <c r="F27" s="187"/>
      <c r="G27" s="187"/>
      <c r="H27" s="187"/>
      <c r="I27" s="187"/>
      <c r="J27" s="178" t="s">
        <v>74</v>
      </c>
      <c r="K27" s="126"/>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row>
    <row r="28" spans="1:38" s="4" customFormat="1" ht="15.75" hidden="1" customHeight="1" x14ac:dyDescent="0.2">
      <c r="A28" s="53"/>
      <c r="B28" s="162"/>
      <c r="C28" s="166" t="s">
        <v>38</v>
      </c>
      <c r="D28" s="163"/>
      <c r="E28" s="164">
        <f>E12-E27</f>
        <v>18000</v>
      </c>
      <c r="F28" s="164">
        <f>F12-F27</f>
        <v>20000</v>
      </c>
      <c r="G28" s="164">
        <f>G12-G27</f>
        <v>22000</v>
      </c>
      <c r="H28" s="164">
        <f>H12-H27</f>
        <v>25000</v>
      </c>
      <c r="I28" s="164">
        <f>I12-I27</f>
        <v>30000</v>
      </c>
      <c r="J28" s="165"/>
      <c r="K28" s="131"/>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row>
    <row r="29" spans="1:38" s="4" customFormat="1" ht="15.75" customHeight="1" x14ac:dyDescent="0.2">
      <c r="A29" s="131"/>
      <c r="B29" s="127"/>
      <c r="C29" s="171" t="s">
        <v>70</v>
      </c>
      <c r="D29" s="128"/>
      <c r="E29" s="182">
        <f>(SUM(E13,E18,E22,E26,(PV(E8*0.01,E7,,E27))))</f>
        <v>42863.986471975099</v>
      </c>
      <c r="F29" s="182">
        <f>(SUM(F13,F18,F22,F26,(PV(F8*0.01,F7,,F27))))</f>
        <v>47971.984780971987</v>
      </c>
      <c r="G29" s="182">
        <f>(SUM(G13,G18,G22,G26,(PV(G8*0.01,G7,,G27))))</f>
        <v>46863.986471975099</v>
      </c>
      <c r="H29" s="182">
        <f>(SUM(H13,H18,H22,H26,(PV(H8*0.01,H7,,H27))))</f>
        <v>56079.983089968882</v>
      </c>
      <c r="I29" s="182">
        <f>(SUM(I13,I18,I22,I26,(PV(I8*0.01,I7,,I27))))</f>
        <v>70403.978016959532</v>
      </c>
      <c r="J29" s="129"/>
      <c r="K29" s="130"/>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row>
    <row r="30" spans="1:38" s="2" customFormat="1" ht="24.75" customHeight="1" thickBot="1" x14ac:dyDescent="0.3">
      <c r="A30" s="58"/>
      <c r="B30" s="149"/>
      <c r="C30" s="208" t="s">
        <v>71</v>
      </c>
      <c r="D30" s="209"/>
      <c r="E30" s="183">
        <f>(SUM(E13,E18,E22,E26,(PV(E8*0.01,E7,,E27))))*E6</f>
        <v>428639.864719751</v>
      </c>
      <c r="F30" s="183">
        <f>(SUM(F13,F18,F22,F26,(PV(F8*0.01,F7,,F27))))*F6</f>
        <v>479719.84780971985</v>
      </c>
      <c r="G30" s="183">
        <f>(SUM(G13,G18,G22,G26,(PV(G8*0.01,G7,,G27))))*G6</f>
        <v>468639.864719751</v>
      </c>
      <c r="H30" s="183">
        <f>(SUM(H13,H18,H22,H26,(PV(H8*0.01,H7,,H27))))*H6</f>
        <v>560799.83089968888</v>
      </c>
      <c r="I30" s="183">
        <f>(SUM(I13,I18,I22,I26,(PV(I8*0.01,I7,,I27))))*I6</f>
        <v>704039.78016959527</v>
      </c>
      <c r="J30" s="80"/>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row>
    <row r="31" spans="1:38" s="58" customFormat="1" ht="17.25" customHeight="1" x14ac:dyDescent="0.2"/>
    <row r="32" spans="1:38" s="59" customFormat="1" ht="15.75" customHeight="1" x14ac:dyDescent="0.2">
      <c r="B32" s="109" t="s">
        <v>32</v>
      </c>
      <c r="C32" s="71" t="s">
        <v>33</v>
      </c>
      <c r="D32" s="71"/>
    </row>
    <row r="33" spans="2:4" s="59" customFormat="1" ht="15.75" customHeight="1" x14ac:dyDescent="0.2">
      <c r="B33" s="109" t="s">
        <v>34</v>
      </c>
      <c r="C33" s="71" t="s">
        <v>35</v>
      </c>
      <c r="D33" s="71"/>
    </row>
    <row r="34" spans="2:4" s="59" customFormat="1" ht="15.75" customHeight="1" x14ac:dyDescent="0.2">
      <c r="B34" s="118" t="s">
        <v>36</v>
      </c>
      <c r="C34" s="207" t="s">
        <v>37</v>
      </c>
      <c r="D34" s="207"/>
    </row>
    <row r="35" spans="2:4" s="59" customFormat="1" x14ac:dyDescent="0.2"/>
    <row r="36" spans="2:4" s="59" customFormat="1" x14ac:dyDescent="0.2"/>
    <row r="37" spans="2:4" s="59" customFormat="1" x14ac:dyDescent="0.2"/>
    <row r="38" spans="2:4" s="59" customFormat="1" x14ac:dyDescent="0.2"/>
    <row r="39" spans="2:4" s="59" customFormat="1" x14ac:dyDescent="0.2"/>
    <row r="40" spans="2:4" s="59" customFormat="1" x14ac:dyDescent="0.2"/>
    <row r="41" spans="2:4" s="59" customFormat="1" x14ac:dyDescent="0.2"/>
    <row r="42" spans="2:4" s="59" customFormat="1" x14ac:dyDescent="0.2"/>
    <row r="43" spans="2:4" s="59" customFormat="1" x14ac:dyDescent="0.2"/>
    <row r="44" spans="2:4" s="59" customFormat="1" x14ac:dyDescent="0.2"/>
    <row r="45" spans="2:4" s="59" customFormat="1" x14ac:dyDescent="0.2"/>
    <row r="46" spans="2:4" s="59" customFormat="1" x14ac:dyDescent="0.2"/>
    <row r="47" spans="2:4" s="59" customFormat="1" x14ac:dyDescent="0.2"/>
    <row r="48" spans="2:4" s="59" customFormat="1" x14ac:dyDescent="0.2"/>
    <row r="49" s="59" customFormat="1" x14ac:dyDescent="0.2"/>
    <row r="50" s="59" customFormat="1" x14ac:dyDescent="0.2"/>
    <row r="51" s="59" customFormat="1" x14ac:dyDescent="0.2"/>
    <row r="52" s="59" customFormat="1" ht="24" customHeight="1" x14ac:dyDescent="0.2"/>
    <row r="53" s="59" customFormat="1" x14ac:dyDescent="0.2"/>
    <row r="54" s="59" customFormat="1" x14ac:dyDescent="0.2"/>
    <row r="55" s="59" customFormat="1" x14ac:dyDescent="0.2"/>
    <row r="56" s="59" customFormat="1" x14ac:dyDescent="0.2"/>
    <row r="57" s="59" customFormat="1" x14ac:dyDescent="0.2"/>
    <row r="58" s="59" customFormat="1" x14ac:dyDescent="0.2"/>
    <row r="59" s="59" customFormat="1" x14ac:dyDescent="0.2"/>
    <row r="60" s="59" customFormat="1" x14ac:dyDescent="0.2"/>
    <row r="61" s="59" customFormat="1" x14ac:dyDescent="0.2"/>
    <row r="62" s="59" customFormat="1" x14ac:dyDescent="0.2"/>
    <row r="63" s="59" customFormat="1" x14ac:dyDescent="0.2"/>
    <row r="64" s="59" customFormat="1" x14ac:dyDescent="0.2"/>
    <row r="65" s="59" customFormat="1" x14ac:dyDescent="0.2"/>
    <row r="66" s="59" customFormat="1" x14ac:dyDescent="0.2"/>
    <row r="67" s="59" customFormat="1" x14ac:dyDescent="0.2"/>
    <row r="68" s="59" customFormat="1" x14ac:dyDescent="0.2"/>
    <row r="69" s="59" customFormat="1" x14ac:dyDescent="0.2"/>
    <row r="70" s="59" customFormat="1" x14ac:dyDescent="0.2"/>
    <row r="71" s="59" customFormat="1" x14ac:dyDescent="0.2"/>
    <row r="72" s="59" customFormat="1" x14ac:dyDescent="0.2"/>
    <row r="73" s="59" customFormat="1" x14ac:dyDescent="0.2"/>
    <row r="74" s="59" customFormat="1" x14ac:dyDescent="0.2"/>
    <row r="75" s="59" customFormat="1" x14ac:dyDescent="0.2"/>
    <row r="76" s="59" customFormat="1" x14ac:dyDescent="0.2"/>
    <row r="77" s="59" customFormat="1" x14ac:dyDescent="0.2"/>
    <row r="78" s="59" customFormat="1" x14ac:dyDescent="0.2"/>
    <row r="79" s="59" customFormat="1" x14ac:dyDescent="0.2"/>
    <row r="80" s="59" customFormat="1" x14ac:dyDescent="0.2"/>
    <row r="81" s="59" customFormat="1" x14ac:dyDescent="0.2"/>
    <row r="82" s="59" customFormat="1" x14ac:dyDescent="0.2"/>
    <row r="83" s="59" customFormat="1" x14ac:dyDescent="0.2"/>
    <row r="84" s="59" customFormat="1" x14ac:dyDescent="0.2"/>
    <row r="85" s="59" customFormat="1" x14ac:dyDescent="0.2"/>
    <row r="86" s="59" customFormat="1" x14ac:dyDescent="0.2"/>
    <row r="87" s="59" customFormat="1" x14ac:dyDescent="0.2"/>
    <row r="88" s="59" customFormat="1" x14ac:dyDescent="0.2"/>
    <row r="89" s="59" customFormat="1" x14ac:dyDescent="0.2"/>
    <row r="90" s="59" customFormat="1" x14ac:dyDescent="0.2"/>
    <row r="91" s="59" customFormat="1" x14ac:dyDescent="0.2"/>
    <row r="92" s="59" customFormat="1" x14ac:dyDescent="0.2"/>
    <row r="93" s="59" customFormat="1" x14ac:dyDescent="0.2"/>
    <row r="94" s="59" customFormat="1" x14ac:dyDescent="0.2"/>
    <row r="95" s="59" customFormat="1" x14ac:dyDescent="0.2"/>
    <row r="96" s="59" customFormat="1" x14ac:dyDescent="0.2"/>
    <row r="97" s="59" customFormat="1" x14ac:dyDescent="0.2"/>
    <row r="98" s="59" customFormat="1" x14ac:dyDescent="0.2"/>
    <row r="99" s="59" customFormat="1" x14ac:dyDescent="0.2"/>
    <row r="100" s="59" customFormat="1" x14ac:dyDescent="0.2"/>
    <row r="101" s="59" customFormat="1" x14ac:dyDescent="0.2"/>
    <row r="102" s="59" customFormat="1" x14ac:dyDescent="0.2"/>
    <row r="103" s="59" customFormat="1" x14ac:dyDescent="0.2"/>
    <row r="104" s="59" customFormat="1" x14ac:dyDescent="0.2"/>
    <row r="105" s="59" customFormat="1" x14ac:dyDescent="0.2"/>
    <row r="106" s="59" customFormat="1" x14ac:dyDescent="0.2"/>
    <row r="107" s="59" customFormat="1" x14ac:dyDescent="0.2"/>
    <row r="108" s="59" customFormat="1" x14ac:dyDescent="0.2"/>
    <row r="109" s="59" customFormat="1" x14ac:dyDescent="0.2"/>
    <row r="110" s="59" customFormat="1" x14ac:dyDescent="0.2"/>
    <row r="111" s="59" customFormat="1" x14ac:dyDescent="0.2"/>
    <row r="112" s="59" customFormat="1" x14ac:dyDescent="0.2"/>
    <row r="113" s="59" customFormat="1" x14ac:dyDescent="0.2"/>
    <row r="114" s="59" customFormat="1" x14ac:dyDescent="0.2"/>
    <row r="115" s="59" customFormat="1" x14ac:dyDescent="0.2"/>
    <row r="116" s="59" customFormat="1" x14ac:dyDescent="0.2"/>
    <row r="117" s="59" customFormat="1" x14ac:dyDescent="0.2"/>
    <row r="118" s="59" customFormat="1" x14ac:dyDescent="0.2"/>
    <row r="119" s="59" customFormat="1" x14ac:dyDescent="0.2"/>
    <row r="120" s="59" customFormat="1" x14ac:dyDescent="0.2"/>
    <row r="121" s="59" customFormat="1" x14ac:dyDescent="0.2"/>
    <row r="122" s="59" customFormat="1" x14ac:dyDescent="0.2"/>
    <row r="123" s="59" customFormat="1" x14ac:dyDescent="0.2"/>
    <row r="124" s="59" customFormat="1" x14ac:dyDescent="0.2"/>
    <row r="125" s="59" customFormat="1" x14ac:dyDescent="0.2"/>
    <row r="126" s="59" customFormat="1" x14ac:dyDescent="0.2"/>
    <row r="127" s="59" customFormat="1" x14ac:dyDescent="0.2"/>
    <row r="128" s="59" customFormat="1" x14ac:dyDescent="0.2"/>
    <row r="129" s="59" customFormat="1" x14ac:dyDescent="0.2"/>
    <row r="130" s="59" customFormat="1" x14ac:dyDescent="0.2"/>
    <row r="131" s="59" customFormat="1" x14ac:dyDescent="0.2"/>
    <row r="132" s="59" customFormat="1" x14ac:dyDescent="0.2"/>
    <row r="133" s="59" customFormat="1" x14ac:dyDescent="0.2"/>
    <row r="134" s="59" customFormat="1" x14ac:dyDescent="0.2"/>
    <row r="135" s="59" customFormat="1" x14ac:dyDescent="0.2"/>
    <row r="136" s="59" customFormat="1" x14ac:dyDescent="0.2"/>
    <row r="137" s="59" customFormat="1" x14ac:dyDescent="0.2"/>
    <row r="138" s="59" customFormat="1" x14ac:dyDescent="0.2"/>
    <row r="139" s="59" customFormat="1" x14ac:dyDescent="0.2"/>
    <row r="140" s="59" customFormat="1" x14ac:dyDescent="0.2"/>
    <row r="141" s="59" customFormat="1" x14ac:dyDescent="0.2"/>
    <row r="142" s="59" customFormat="1" x14ac:dyDescent="0.2"/>
    <row r="143" s="59" customFormat="1" x14ac:dyDescent="0.2"/>
    <row r="144" s="59" customFormat="1" x14ac:dyDescent="0.2"/>
    <row r="145" s="59" customFormat="1" x14ac:dyDescent="0.2"/>
    <row r="146" s="59" customFormat="1" x14ac:dyDescent="0.2"/>
    <row r="147" s="59" customFormat="1" x14ac:dyDescent="0.2"/>
    <row r="148" s="59" customFormat="1" x14ac:dyDescent="0.2"/>
    <row r="149" s="59" customFormat="1" x14ac:dyDescent="0.2"/>
    <row r="150" s="59" customFormat="1" x14ac:dyDescent="0.2"/>
    <row r="151" s="59" customFormat="1" x14ac:dyDescent="0.2"/>
    <row r="152" s="59" customFormat="1" x14ac:dyDescent="0.2"/>
    <row r="153" s="59" customFormat="1" x14ac:dyDescent="0.2"/>
    <row r="154" s="59" customFormat="1" x14ac:dyDescent="0.2"/>
    <row r="155" s="59" customFormat="1" x14ac:dyDescent="0.2"/>
    <row r="156" s="59" customFormat="1" x14ac:dyDescent="0.2"/>
    <row r="157" s="59" customFormat="1" x14ac:dyDescent="0.2"/>
    <row r="158" s="59" customFormat="1" x14ac:dyDescent="0.2"/>
    <row r="159" s="59" customFormat="1" x14ac:dyDescent="0.2"/>
    <row r="160" s="59" customFormat="1" x14ac:dyDescent="0.2"/>
    <row r="161" s="59" customFormat="1" x14ac:dyDescent="0.2"/>
    <row r="162" s="59" customFormat="1" x14ac:dyDescent="0.2"/>
    <row r="163" s="59" customFormat="1" x14ac:dyDescent="0.2"/>
    <row r="164" s="59" customFormat="1" x14ac:dyDescent="0.2"/>
    <row r="165" s="59" customFormat="1" x14ac:dyDescent="0.2"/>
    <row r="166" s="59" customFormat="1" x14ac:dyDescent="0.2"/>
    <row r="167" s="59" customFormat="1" x14ac:dyDescent="0.2"/>
    <row r="168" s="59" customFormat="1" x14ac:dyDescent="0.2"/>
    <row r="169" s="59" customFormat="1" x14ac:dyDescent="0.2"/>
    <row r="170" s="59" customFormat="1" x14ac:dyDescent="0.2"/>
    <row r="171" s="59" customFormat="1" x14ac:dyDescent="0.2"/>
    <row r="172" s="59" customFormat="1" x14ac:dyDescent="0.2"/>
    <row r="173" s="59" customFormat="1" x14ac:dyDescent="0.2"/>
    <row r="174" s="59" customFormat="1" x14ac:dyDescent="0.2"/>
    <row r="175" s="59" customFormat="1" x14ac:dyDescent="0.2"/>
    <row r="176" s="59" customFormat="1" x14ac:dyDescent="0.2"/>
    <row r="177" s="59" customFormat="1" x14ac:dyDescent="0.2"/>
    <row r="178" s="59" customFormat="1" x14ac:dyDescent="0.2"/>
    <row r="179" s="59" customFormat="1" x14ac:dyDescent="0.2"/>
    <row r="180" s="59" customFormat="1" x14ac:dyDescent="0.2"/>
    <row r="181" s="59" customFormat="1" x14ac:dyDescent="0.2"/>
    <row r="182" s="59" customFormat="1" x14ac:dyDescent="0.2"/>
    <row r="183" s="59" customFormat="1" x14ac:dyDescent="0.2"/>
    <row r="184" s="59" customFormat="1" x14ac:dyDescent="0.2"/>
    <row r="185" s="59" customFormat="1" x14ac:dyDescent="0.2"/>
    <row r="186" s="59" customFormat="1" x14ac:dyDescent="0.2"/>
    <row r="187" s="59" customFormat="1" x14ac:dyDescent="0.2"/>
    <row r="188" s="59" customFormat="1" x14ac:dyDescent="0.2"/>
    <row r="189" s="59" customFormat="1" x14ac:dyDescent="0.2"/>
    <row r="190" s="59" customFormat="1" x14ac:dyDescent="0.2"/>
    <row r="191" s="59" customFormat="1" x14ac:dyDescent="0.2"/>
    <row r="192" s="59" customFormat="1" x14ac:dyDescent="0.2"/>
    <row r="193" s="59" customFormat="1" x14ac:dyDescent="0.2"/>
    <row r="194" s="59" customFormat="1" x14ac:dyDescent="0.2"/>
    <row r="195" s="59" customFormat="1" x14ac:dyDescent="0.2"/>
    <row r="196" s="59" customFormat="1" x14ac:dyDescent="0.2"/>
    <row r="197" s="59" customFormat="1" x14ac:dyDescent="0.2"/>
    <row r="198" s="59" customFormat="1" x14ac:dyDescent="0.2"/>
    <row r="199" s="59" customFormat="1" x14ac:dyDescent="0.2"/>
    <row r="200" s="59" customFormat="1" x14ac:dyDescent="0.2"/>
    <row r="201" s="59" customFormat="1" x14ac:dyDescent="0.2"/>
    <row r="202" s="59" customFormat="1" x14ac:dyDescent="0.2"/>
    <row r="203" s="59" customFormat="1" x14ac:dyDescent="0.2"/>
    <row r="204" s="59" customFormat="1" x14ac:dyDescent="0.2"/>
    <row r="205" s="59" customFormat="1" x14ac:dyDescent="0.2"/>
    <row r="206" s="59" customFormat="1" x14ac:dyDescent="0.2"/>
    <row r="207" s="59" customFormat="1" x14ac:dyDescent="0.2"/>
    <row r="208" s="59" customFormat="1" x14ac:dyDescent="0.2"/>
    <row r="209" s="59" customFormat="1" x14ac:dyDescent="0.2"/>
    <row r="210" s="59" customFormat="1" x14ac:dyDescent="0.2"/>
    <row r="211" s="59" customFormat="1" x14ac:dyDescent="0.2"/>
    <row r="212" s="59" customFormat="1" x14ac:dyDescent="0.2"/>
    <row r="213" s="59" customFormat="1" x14ac:dyDescent="0.2"/>
    <row r="214" s="59" customFormat="1" x14ac:dyDescent="0.2"/>
    <row r="215" s="59" customFormat="1" x14ac:dyDescent="0.2"/>
    <row r="216" s="59" customFormat="1" x14ac:dyDescent="0.2"/>
    <row r="217" s="59" customFormat="1" x14ac:dyDescent="0.2"/>
    <row r="218" s="59" customFormat="1" x14ac:dyDescent="0.2"/>
    <row r="219" s="59" customFormat="1" x14ac:dyDescent="0.2"/>
    <row r="220" s="59" customFormat="1" x14ac:dyDescent="0.2"/>
    <row r="221" s="59" customFormat="1" x14ac:dyDescent="0.2"/>
    <row r="222" s="59" customFormat="1" x14ac:dyDescent="0.2"/>
    <row r="223" s="59" customFormat="1" x14ac:dyDescent="0.2"/>
    <row r="224" s="59" customFormat="1" x14ac:dyDescent="0.2"/>
    <row r="225" s="59" customFormat="1" x14ac:dyDescent="0.2"/>
    <row r="226" s="59" customFormat="1" x14ac:dyDescent="0.2"/>
    <row r="227" s="59" customFormat="1" x14ac:dyDescent="0.2"/>
    <row r="228" s="59" customFormat="1" x14ac:dyDescent="0.2"/>
    <row r="229" s="59" customFormat="1" x14ac:dyDescent="0.2"/>
    <row r="230" s="59" customFormat="1" x14ac:dyDescent="0.2"/>
    <row r="231" s="59" customFormat="1" x14ac:dyDescent="0.2"/>
    <row r="232" s="59" customFormat="1" x14ac:dyDescent="0.2"/>
    <row r="233" s="59" customFormat="1" x14ac:dyDescent="0.2"/>
    <row r="234" s="59" customFormat="1" x14ac:dyDescent="0.2"/>
    <row r="235" s="59" customFormat="1" x14ac:dyDescent="0.2"/>
    <row r="236" s="59" customFormat="1" x14ac:dyDescent="0.2"/>
    <row r="237" s="59" customFormat="1" x14ac:dyDescent="0.2"/>
    <row r="238" s="59" customFormat="1" x14ac:dyDescent="0.2"/>
    <row r="239" s="59" customFormat="1" x14ac:dyDescent="0.2"/>
    <row r="240" s="59" customFormat="1" x14ac:dyDescent="0.2"/>
    <row r="241" s="59" customFormat="1" x14ac:dyDescent="0.2"/>
    <row r="242" s="59" customFormat="1" x14ac:dyDescent="0.2"/>
    <row r="243" s="59" customFormat="1" x14ac:dyDescent="0.2"/>
    <row r="244" s="59" customFormat="1" x14ac:dyDescent="0.2"/>
    <row r="245" s="59" customFormat="1" x14ac:dyDescent="0.2"/>
    <row r="246" s="59" customFormat="1" x14ac:dyDescent="0.2"/>
    <row r="247" s="59" customFormat="1" x14ac:dyDescent="0.2"/>
    <row r="248" s="59" customFormat="1" x14ac:dyDescent="0.2"/>
    <row r="249" s="59" customFormat="1" x14ac:dyDescent="0.2"/>
    <row r="250" s="59" customFormat="1" x14ac:dyDescent="0.2"/>
    <row r="251" s="59" customFormat="1" x14ac:dyDescent="0.2"/>
    <row r="252" s="59" customFormat="1" x14ac:dyDescent="0.2"/>
    <row r="253" s="59" customFormat="1" x14ac:dyDescent="0.2"/>
    <row r="254" s="59" customFormat="1" x14ac:dyDescent="0.2"/>
    <row r="255" s="59" customFormat="1" x14ac:dyDescent="0.2"/>
    <row r="256" s="59" customFormat="1" x14ac:dyDescent="0.2"/>
    <row r="257" s="59" customFormat="1" x14ac:dyDescent="0.2"/>
    <row r="258" s="59" customFormat="1" x14ac:dyDescent="0.2"/>
    <row r="259" s="59" customFormat="1" x14ac:dyDescent="0.2"/>
    <row r="260" s="59" customFormat="1" x14ac:dyDescent="0.2"/>
    <row r="261" s="59" customFormat="1" x14ac:dyDescent="0.2"/>
    <row r="262" s="59" customFormat="1" x14ac:dyDescent="0.2"/>
    <row r="263" s="59" customFormat="1" x14ac:dyDescent="0.2"/>
    <row r="264" s="59" customFormat="1" x14ac:dyDescent="0.2"/>
    <row r="265" s="59" customFormat="1" x14ac:dyDescent="0.2"/>
    <row r="266" s="59" customFormat="1" x14ac:dyDescent="0.2"/>
    <row r="267" s="59" customFormat="1" x14ac:dyDescent="0.2"/>
    <row r="268" s="59" customFormat="1" x14ac:dyDescent="0.2"/>
    <row r="269" s="59" customFormat="1" x14ac:dyDescent="0.2"/>
    <row r="270" s="59" customFormat="1" x14ac:dyDescent="0.2"/>
    <row r="271" s="59" customFormat="1" x14ac:dyDescent="0.2"/>
    <row r="272" s="59" customFormat="1" x14ac:dyDescent="0.2"/>
    <row r="273" s="59" customFormat="1" x14ac:dyDescent="0.2"/>
    <row r="274" s="59" customFormat="1" x14ac:dyDescent="0.2"/>
    <row r="275" s="59" customFormat="1" x14ac:dyDescent="0.2"/>
    <row r="276" s="59" customFormat="1" x14ac:dyDescent="0.2"/>
    <row r="277" s="59" customFormat="1" x14ac:dyDescent="0.2"/>
    <row r="278" s="59" customFormat="1" x14ac:dyDescent="0.2"/>
    <row r="279" s="59" customFormat="1" x14ac:dyDescent="0.2"/>
    <row r="280" s="59" customFormat="1" x14ac:dyDescent="0.2"/>
    <row r="281" s="59" customFormat="1" x14ac:dyDescent="0.2"/>
    <row r="282" s="59" customFormat="1" x14ac:dyDescent="0.2"/>
    <row r="283" s="59" customFormat="1" x14ac:dyDescent="0.2"/>
    <row r="284" s="59" customFormat="1" x14ac:dyDescent="0.2"/>
    <row r="285" s="59" customFormat="1" x14ac:dyDescent="0.2"/>
    <row r="286" s="59" customFormat="1" x14ac:dyDescent="0.2"/>
    <row r="287" s="59" customFormat="1" x14ac:dyDescent="0.2"/>
    <row r="288" s="59" customFormat="1" x14ac:dyDescent="0.2"/>
    <row r="289" s="59" customFormat="1" x14ac:dyDescent="0.2"/>
    <row r="290" s="59" customFormat="1" x14ac:dyDescent="0.2"/>
    <row r="291" s="59" customFormat="1" x14ac:dyDescent="0.2"/>
    <row r="292" s="59" customFormat="1" x14ac:dyDescent="0.2"/>
    <row r="293" s="59" customFormat="1" x14ac:dyDescent="0.2"/>
    <row r="294" s="59" customFormat="1" x14ac:dyDescent="0.2"/>
    <row r="295" s="59" customFormat="1" x14ac:dyDescent="0.2"/>
    <row r="296" s="59" customFormat="1" x14ac:dyDescent="0.2"/>
    <row r="297" s="59" customFormat="1" x14ac:dyDescent="0.2"/>
  </sheetData>
  <sheetProtection sheet="1" objects="1" scenarios="1"/>
  <mergeCells count="5">
    <mergeCell ref="C2:I2"/>
    <mergeCell ref="C34:D34"/>
    <mergeCell ref="C30:D30"/>
    <mergeCell ref="C3:J3"/>
    <mergeCell ref="C4:J4"/>
  </mergeCells>
  <phoneticPr fontId="6" type="noConversion"/>
  <conditionalFormatting sqref="E19:I19 F12:I14 F11 E11:E14 J10:J30 G10:I11 C10:D30 E22:I30">
    <cfRule type="expression" dxfId="10" priority="1" stopIfTrue="1">
      <formula>"OM($E$17&gt;0 och $E$16=0)"</formula>
    </cfRule>
  </conditionalFormatting>
  <conditionalFormatting sqref="E21">
    <cfRule type="expression" dxfId="9" priority="2" stopIfTrue="1">
      <formula>$E$20&gt;0</formula>
    </cfRule>
  </conditionalFormatting>
  <conditionalFormatting sqref="E20">
    <cfRule type="expression" dxfId="8" priority="3" stopIfTrue="1">
      <formula>$E$21&gt;0</formula>
    </cfRule>
  </conditionalFormatting>
  <conditionalFormatting sqref="F20">
    <cfRule type="expression" dxfId="7" priority="4" stopIfTrue="1">
      <formula>$F$21&gt;0</formula>
    </cfRule>
  </conditionalFormatting>
  <conditionalFormatting sqref="F21">
    <cfRule type="expression" dxfId="6" priority="5" stopIfTrue="1">
      <formula>$F$20&gt;0</formula>
    </cfRule>
  </conditionalFormatting>
  <conditionalFormatting sqref="G20">
    <cfRule type="expression" dxfId="5" priority="6" stopIfTrue="1">
      <formula>$G$21&gt;0</formula>
    </cfRule>
  </conditionalFormatting>
  <conditionalFormatting sqref="G21">
    <cfRule type="expression" dxfId="4" priority="7" stopIfTrue="1">
      <formula>$G$20&gt;0</formula>
    </cfRule>
  </conditionalFormatting>
  <conditionalFormatting sqref="H20">
    <cfRule type="expression" dxfId="3" priority="8" stopIfTrue="1">
      <formula>$H$21&gt;0</formula>
    </cfRule>
  </conditionalFormatting>
  <conditionalFormatting sqref="H21">
    <cfRule type="expression" dxfId="2" priority="9" stopIfTrue="1">
      <formula>$H$20&gt;0</formula>
    </cfRule>
  </conditionalFormatting>
  <conditionalFormatting sqref="I20">
    <cfRule type="expression" dxfId="1" priority="10" stopIfTrue="1">
      <formula>$I$21&gt;0</formula>
    </cfRule>
  </conditionalFormatting>
  <conditionalFormatting sqref="I21">
    <cfRule type="expression" dxfId="0" priority="11" stopIfTrue="1">
      <formula>$I$20&gt;0</formula>
    </cfRule>
  </conditionalFormatting>
  <hyperlinks>
    <hyperlink ref="C32" location="'Kaavio'!A1" display="DIAGRAM" xr:uid="{00000000-0004-0000-0100-000000000000}"/>
    <hyperlink ref="C33" location="'Herkkyysanalyysi'!A1" display="KLICKA HÄR FÖR KÄNSLIGHETSANALYS" xr:uid="{00000000-0004-0000-0100-000001000000}"/>
    <hyperlink ref="C34:D34" location="'Tiedot'!A1" display="KLICKA HÄR FÖR INFORMATION"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93" orientation="landscape" r:id="rId1"/>
  <headerFooter>
    <oddFooter>&amp;L&amp;G&amp;Cwww.motivanhankintapalvelu.fi&amp;RLCC HENKILÖAUTOILLE (esimerkki)</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9">
    <pageSetUpPr fitToPage="1"/>
  </sheetPr>
  <dimension ref="A1:Y28"/>
  <sheetViews>
    <sheetView workbookViewId="0">
      <selection activeCell="L39" sqref="L39"/>
    </sheetView>
  </sheetViews>
  <sheetFormatPr defaultColWidth="9.140625" defaultRowHeight="12" x14ac:dyDescent="0.2"/>
  <cols>
    <col min="1" max="1" width="2.7109375" style="35" customWidth="1"/>
    <col min="2" max="2" width="1.5703125" style="35" customWidth="1"/>
    <col min="3" max="18" width="9.140625" style="35"/>
    <col min="19" max="19" width="1.5703125" style="35" customWidth="1"/>
    <col min="20" max="20" width="2.140625" style="35" customWidth="1"/>
    <col min="21" max="21" width="2.5703125" style="35" customWidth="1"/>
    <col min="22" max="22" width="1.5703125" style="35" customWidth="1"/>
    <col min="23" max="23" width="23.5703125" style="35" customWidth="1"/>
    <col min="24" max="24" width="1.85546875" style="35" customWidth="1"/>
    <col min="25" max="16384" width="9.140625" style="35"/>
  </cols>
  <sheetData>
    <row r="1" spans="2:25" ht="29.1" customHeight="1" thickBot="1" x14ac:dyDescent="0.25"/>
    <row r="2" spans="2:25" ht="6" customHeight="1" thickBot="1" x14ac:dyDescent="0.25">
      <c r="B2" s="90"/>
      <c r="C2" s="110"/>
      <c r="D2" s="110"/>
      <c r="E2" s="111"/>
      <c r="F2" s="111"/>
      <c r="G2" s="111"/>
      <c r="H2" s="111"/>
      <c r="I2" s="111"/>
      <c r="J2" s="112"/>
      <c r="K2" s="110"/>
      <c r="L2" s="111"/>
      <c r="M2" s="111"/>
      <c r="N2" s="111"/>
      <c r="O2" s="111"/>
      <c r="P2" s="111"/>
      <c r="Q2" s="112"/>
      <c r="R2" s="111"/>
      <c r="S2" s="112"/>
      <c r="T2" s="112"/>
      <c r="U2" s="112"/>
      <c r="V2" s="112"/>
      <c r="W2" s="112"/>
      <c r="X2" s="112"/>
    </row>
    <row r="3" spans="2:25" ht="18" customHeight="1" thickBot="1" x14ac:dyDescent="0.25">
      <c r="B3" s="215" t="s">
        <v>39</v>
      </c>
      <c r="C3" s="216"/>
      <c r="D3" s="216"/>
      <c r="E3" s="216"/>
      <c r="F3" s="216"/>
      <c r="G3" s="216"/>
      <c r="H3" s="216"/>
      <c r="I3" s="216"/>
      <c r="J3" s="216"/>
      <c r="K3" s="216"/>
      <c r="L3" s="216"/>
      <c r="M3" s="216"/>
      <c r="N3" s="216"/>
      <c r="O3" s="216"/>
      <c r="P3" s="216"/>
      <c r="Q3" s="216"/>
      <c r="R3" s="216"/>
      <c r="S3" s="117"/>
      <c r="T3" s="117"/>
      <c r="U3" s="117"/>
      <c r="V3" s="117"/>
      <c r="W3" s="117"/>
      <c r="X3" s="117"/>
    </row>
    <row r="4" spans="2:25" ht="14.1" customHeight="1" thickBot="1" x14ac:dyDescent="0.25">
      <c r="B4" s="90"/>
      <c r="C4" s="110"/>
      <c r="D4" s="69"/>
      <c r="E4" s="32"/>
      <c r="F4" s="32"/>
      <c r="G4" s="32"/>
      <c r="H4" s="32"/>
      <c r="I4" s="32"/>
      <c r="J4" s="33"/>
      <c r="K4" s="69"/>
      <c r="L4" s="32"/>
      <c r="M4" s="32"/>
      <c r="N4" s="32"/>
      <c r="O4" s="32"/>
      <c r="P4" s="32"/>
      <c r="Q4" s="33"/>
      <c r="R4" s="32"/>
      <c r="S4" s="33"/>
      <c r="T4" s="33"/>
      <c r="U4" s="33"/>
      <c r="V4" s="33"/>
      <c r="W4" s="33"/>
      <c r="X4" s="33"/>
    </row>
    <row r="5" spans="2:25" x14ac:dyDescent="0.2">
      <c r="B5" s="39"/>
      <c r="C5" s="41"/>
      <c r="D5" s="41"/>
      <c r="E5" s="41"/>
      <c r="F5" s="41"/>
      <c r="G5" s="41"/>
      <c r="H5" s="41"/>
      <c r="I5" s="41"/>
      <c r="J5" s="42"/>
      <c r="K5" s="41"/>
      <c r="L5" s="41"/>
      <c r="M5" s="41"/>
      <c r="N5" s="41"/>
      <c r="O5" s="41"/>
      <c r="P5" s="41"/>
      <c r="Q5" s="41"/>
      <c r="R5" s="41"/>
      <c r="S5" s="42"/>
      <c r="T5" s="39"/>
      <c r="U5" s="41"/>
      <c r="V5" s="41"/>
      <c r="W5" s="41"/>
      <c r="X5" s="42"/>
    </row>
    <row r="6" spans="2:25" x14ac:dyDescent="0.2">
      <c r="B6" s="43"/>
      <c r="C6" s="38"/>
      <c r="D6" s="38"/>
      <c r="E6" s="38"/>
      <c r="F6" s="38"/>
      <c r="G6" s="38"/>
      <c r="H6" s="38"/>
      <c r="I6" s="38"/>
      <c r="J6" s="44"/>
      <c r="K6" s="38"/>
      <c r="L6" s="38"/>
      <c r="M6" s="38"/>
      <c r="N6" s="38"/>
      <c r="O6" s="38"/>
      <c r="P6" s="38"/>
      <c r="Q6" s="38"/>
      <c r="R6" s="38"/>
      <c r="S6" s="44"/>
      <c r="T6" s="43"/>
      <c r="U6" s="38"/>
      <c r="V6" s="38"/>
      <c r="W6" s="38"/>
      <c r="X6" s="44"/>
    </row>
    <row r="7" spans="2:25" x14ac:dyDescent="0.2">
      <c r="B7" s="43"/>
      <c r="C7" s="38"/>
      <c r="D7" s="38"/>
      <c r="E7" s="38"/>
      <c r="F7" s="38"/>
      <c r="G7" s="38"/>
      <c r="H7" s="38"/>
      <c r="I7" s="38"/>
      <c r="J7" s="44"/>
      <c r="K7" s="38"/>
      <c r="L7" s="38"/>
      <c r="M7" s="38"/>
      <c r="N7" s="38"/>
      <c r="O7" s="38"/>
      <c r="P7" s="38"/>
      <c r="Q7" s="38"/>
      <c r="R7" s="38"/>
      <c r="S7" s="44"/>
      <c r="T7" s="43"/>
      <c r="U7" s="38"/>
      <c r="V7" s="38"/>
      <c r="W7" s="38"/>
      <c r="X7" s="44"/>
    </row>
    <row r="8" spans="2:25" x14ac:dyDescent="0.2">
      <c r="B8" s="43"/>
      <c r="C8" s="38"/>
      <c r="D8" s="38"/>
      <c r="E8" s="38"/>
      <c r="F8" s="38"/>
      <c r="G8" s="38"/>
      <c r="H8" s="38"/>
      <c r="I8" s="38"/>
      <c r="J8" s="44"/>
      <c r="K8" s="38"/>
      <c r="L8" s="38"/>
      <c r="M8" s="38"/>
      <c r="N8" s="38"/>
      <c r="O8" s="38"/>
      <c r="P8" s="38"/>
      <c r="Q8" s="38"/>
      <c r="R8" s="38"/>
      <c r="S8" s="44"/>
      <c r="T8" s="43"/>
      <c r="U8" s="38"/>
      <c r="V8" s="38"/>
      <c r="W8" s="38"/>
      <c r="X8" s="44"/>
    </row>
    <row r="9" spans="2:25" x14ac:dyDescent="0.2">
      <c r="B9" s="43"/>
      <c r="C9" s="38"/>
      <c r="D9" s="38"/>
      <c r="E9" s="38"/>
      <c r="F9" s="38"/>
      <c r="G9" s="38"/>
      <c r="H9" s="38"/>
      <c r="I9" s="38"/>
      <c r="J9" s="44"/>
      <c r="K9" s="38"/>
      <c r="L9" s="38"/>
      <c r="M9" s="38"/>
      <c r="N9" s="38"/>
      <c r="O9" s="38"/>
      <c r="P9" s="38"/>
      <c r="Q9" s="38"/>
      <c r="R9" s="38"/>
      <c r="S9" s="44"/>
      <c r="T9" s="43"/>
      <c r="U9" s="38"/>
      <c r="V9" s="38"/>
      <c r="W9" s="38"/>
      <c r="X9" s="44"/>
    </row>
    <row r="10" spans="2:25" x14ac:dyDescent="0.2">
      <c r="B10" s="43"/>
      <c r="C10" s="38"/>
      <c r="D10" s="38"/>
      <c r="E10" s="38"/>
      <c r="F10" s="38"/>
      <c r="G10" s="38"/>
      <c r="H10" s="38"/>
      <c r="I10" s="38"/>
      <c r="J10" s="44"/>
      <c r="K10" s="38"/>
      <c r="L10" s="38"/>
      <c r="M10" s="38"/>
      <c r="N10" s="38"/>
      <c r="O10" s="38"/>
      <c r="P10" s="38"/>
      <c r="Q10" s="38"/>
      <c r="R10" s="38"/>
      <c r="S10" s="44"/>
      <c r="T10" s="43"/>
      <c r="U10" s="120"/>
      <c r="V10" s="38"/>
      <c r="W10" s="38" t="s">
        <v>40</v>
      </c>
      <c r="X10" s="44"/>
    </row>
    <row r="11" spans="2:25" x14ac:dyDescent="0.2">
      <c r="B11" s="43"/>
      <c r="C11" s="38"/>
      <c r="D11" s="38"/>
      <c r="E11" s="38"/>
      <c r="F11" s="38"/>
      <c r="G11" s="38"/>
      <c r="H11" s="38"/>
      <c r="I11" s="38"/>
      <c r="J11" s="44"/>
      <c r="K11" s="38"/>
      <c r="L11" s="38"/>
      <c r="M11" s="38"/>
      <c r="N11" s="38"/>
      <c r="O11" s="38"/>
      <c r="P11" s="38"/>
      <c r="Q11" s="38"/>
      <c r="R11" s="38"/>
      <c r="S11" s="44"/>
      <c r="T11" s="43"/>
      <c r="U11" s="38"/>
      <c r="V11" s="38"/>
      <c r="W11" s="38"/>
      <c r="X11" s="44"/>
    </row>
    <row r="12" spans="2:25" x14ac:dyDescent="0.2">
      <c r="B12" s="43"/>
      <c r="C12" s="38"/>
      <c r="D12" s="38"/>
      <c r="E12" s="38"/>
      <c r="F12" s="38"/>
      <c r="G12" s="38"/>
      <c r="H12" s="38"/>
      <c r="I12" s="38"/>
      <c r="J12" s="44"/>
      <c r="K12" s="38"/>
      <c r="L12" s="38"/>
      <c r="M12" s="38"/>
      <c r="N12" s="38"/>
      <c r="O12" s="38"/>
      <c r="P12" s="38"/>
      <c r="Q12" s="38"/>
      <c r="R12" s="38"/>
      <c r="S12" s="44"/>
      <c r="T12" s="43"/>
      <c r="U12" s="122"/>
      <c r="V12" s="38"/>
      <c r="W12" s="38" t="s">
        <v>41</v>
      </c>
      <c r="X12" s="44"/>
    </row>
    <row r="13" spans="2:25" x14ac:dyDescent="0.2">
      <c r="B13" s="43"/>
      <c r="C13" s="38"/>
      <c r="D13" s="38"/>
      <c r="E13" s="38"/>
      <c r="F13" s="38"/>
      <c r="G13" s="38"/>
      <c r="H13" s="38"/>
      <c r="I13" s="38"/>
      <c r="J13" s="44"/>
      <c r="K13" s="38"/>
      <c r="L13" s="38"/>
      <c r="M13" s="38"/>
      <c r="N13" s="38"/>
      <c r="O13" s="38"/>
      <c r="P13" s="38"/>
      <c r="Q13" s="38"/>
      <c r="R13" s="38"/>
      <c r="S13" s="44"/>
      <c r="T13" s="43"/>
      <c r="U13" s="38"/>
      <c r="V13" s="38"/>
      <c r="W13" s="38"/>
      <c r="X13" s="44"/>
    </row>
    <row r="14" spans="2:25" x14ac:dyDescent="0.2">
      <c r="B14" s="43"/>
      <c r="C14" s="38"/>
      <c r="D14" s="38"/>
      <c r="E14" s="38"/>
      <c r="F14" s="38"/>
      <c r="G14" s="38"/>
      <c r="H14" s="38"/>
      <c r="I14" s="38"/>
      <c r="J14" s="44"/>
      <c r="K14" s="38"/>
      <c r="L14" s="38"/>
      <c r="M14" s="38"/>
      <c r="N14" s="38"/>
      <c r="O14" s="38"/>
      <c r="P14" s="38"/>
      <c r="Q14" s="38"/>
      <c r="R14" s="38"/>
      <c r="S14" s="44"/>
      <c r="T14" s="43"/>
      <c r="U14" s="140"/>
      <c r="W14" s="35" t="s">
        <v>42</v>
      </c>
      <c r="X14" s="44"/>
    </row>
    <row r="15" spans="2:25" x14ac:dyDescent="0.2">
      <c r="B15" s="43"/>
      <c r="C15" s="38"/>
      <c r="D15" s="38"/>
      <c r="E15" s="38"/>
      <c r="F15" s="38"/>
      <c r="G15" s="38"/>
      <c r="H15" s="38"/>
      <c r="I15" s="38"/>
      <c r="J15" s="44"/>
      <c r="K15" s="38"/>
      <c r="L15" s="38"/>
      <c r="M15" s="38"/>
      <c r="N15" s="38"/>
      <c r="O15" s="38"/>
      <c r="P15" s="38"/>
      <c r="Q15" s="38"/>
      <c r="R15" s="38"/>
      <c r="S15" s="44"/>
      <c r="T15" s="43"/>
      <c r="U15" s="138"/>
      <c r="V15" s="139"/>
      <c r="W15" s="38"/>
      <c r="Y15" s="43"/>
    </row>
    <row r="16" spans="2:25" x14ac:dyDescent="0.2">
      <c r="B16" s="43"/>
      <c r="C16" s="38"/>
      <c r="D16" s="38"/>
      <c r="E16" s="38"/>
      <c r="F16" s="38"/>
      <c r="G16" s="38"/>
      <c r="H16" s="38"/>
      <c r="I16" s="38"/>
      <c r="J16" s="44"/>
      <c r="K16" s="38"/>
      <c r="L16" s="38"/>
      <c r="M16" s="38"/>
      <c r="N16" s="38"/>
      <c r="O16" s="38"/>
      <c r="P16" s="38"/>
      <c r="Q16" s="38"/>
      <c r="R16" s="38"/>
      <c r="S16" s="44"/>
      <c r="T16" s="43"/>
      <c r="U16" s="121"/>
      <c r="V16" s="38"/>
      <c r="W16" s="38" t="s">
        <v>43</v>
      </c>
      <c r="X16" s="44"/>
    </row>
    <row r="17" spans="1:24" x14ac:dyDescent="0.2">
      <c r="B17" s="43"/>
      <c r="C17" s="38"/>
      <c r="D17" s="38"/>
      <c r="E17" s="38"/>
      <c r="F17" s="38"/>
      <c r="G17" s="38"/>
      <c r="H17" s="38"/>
      <c r="I17" s="38"/>
      <c r="J17" s="44"/>
      <c r="K17" s="38"/>
      <c r="L17" s="38"/>
      <c r="M17" s="38"/>
      <c r="N17" s="38"/>
      <c r="O17" s="38"/>
      <c r="P17" s="38"/>
      <c r="Q17" s="38"/>
      <c r="R17" s="38"/>
      <c r="S17" s="44"/>
      <c r="T17" s="43"/>
      <c r="U17" s="38"/>
      <c r="V17" s="38"/>
      <c r="W17" s="38"/>
      <c r="X17" s="44"/>
    </row>
    <row r="18" spans="1:24" x14ac:dyDescent="0.2">
      <c r="B18" s="43"/>
      <c r="C18" s="38"/>
      <c r="D18" s="38"/>
      <c r="E18" s="38"/>
      <c r="F18" s="38"/>
      <c r="G18" s="38"/>
      <c r="H18" s="38"/>
      <c r="I18" s="38"/>
      <c r="J18" s="44"/>
      <c r="K18" s="38"/>
      <c r="L18" s="38"/>
      <c r="M18" s="38"/>
      <c r="N18" s="38"/>
      <c r="O18" s="38"/>
      <c r="P18" s="38"/>
      <c r="Q18" s="38"/>
      <c r="R18" s="38"/>
      <c r="S18" s="44"/>
      <c r="T18" s="43"/>
      <c r="U18" s="38"/>
      <c r="V18" s="38"/>
      <c r="W18" s="38"/>
      <c r="X18" s="44"/>
    </row>
    <row r="19" spans="1:24" x14ac:dyDescent="0.2">
      <c r="B19" s="43"/>
      <c r="C19" s="38"/>
      <c r="D19" s="38"/>
      <c r="E19" s="38"/>
      <c r="F19" s="38"/>
      <c r="G19" s="38"/>
      <c r="H19" s="38"/>
      <c r="I19" s="38"/>
      <c r="J19" s="44"/>
      <c r="K19" s="38"/>
      <c r="L19" s="38"/>
      <c r="M19" s="38"/>
      <c r="N19" s="38"/>
      <c r="O19" s="38"/>
      <c r="P19" s="38"/>
      <c r="Q19" s="38"/>
      <c r="R19" s="38"/>
      <c r="S19" s="44"/>
      <c r="T19" s="43"/>
      <c r="U19" s="38"/>
      <c r="V19" s="38"/>
      <c r="W19" s="38"/>
      <c r="X19" s="44"/>
    </row>
    <row r="20" spans="1:24" x14ac:dyDescent="0.2">
      <c r="B20" s="43"/>
      <c r="C20" s="38"/>
      <c r="D20" s="38"/>
      <c r="E20" s="38"/>
      <c r="F20" s="38"/>
      <c r="G20" s="38"/>
      <c r="H20" s="38"/>
      <c r="I20" s="38"/>
      <c r="J20" s="44"/>
      <c r="K20" s="38"/>
      <c r="L20" s="38"/>
      <c r="M20" s="38"/>
      <c r="N20" s="38"/>
      <c r="O20" s="38"/>
      <c r="P20" s="38"/>
      <c r="Q20" s="38"/>
      <c r="R20" s="38"/>
      <c r="S20" s="44"/>
      <c r="T20" s="43"/>
      <c r="U20" s="38"/>
      <c r="V20" s="38"/>
      <c r="W20" s="38"/>
      <c r="X20" s="44"/>
    </row>
    <row r="21" spans="1:24" x14ac:dyDescent="0.2">
      <c r="B21" s="43"/>
      <c r="C21" s="38"/>
      <c r="D21" s="38"/>
      <c r="E21" s="38"/>
      <c r="F21" s="38"/>
      <c r="G21" s="38"/>
      <c r="H21" s="38"/>
      <c r="I21" s="38"/>
      <c r="J21" s="44"/>
      <c r="K21" s="38"/>
      <c r="L21" s="38"/>
      <c r="M21" s="38"/>
      <c r="N21" s="38"/>
      <c r="O21" s="38"/>
      <c r="P21" s="38"/>
      <c r="Q21" s="38"/>
      <c r="R21" s="38"/>
      <c r="S21" s="44"/>
      <c r="T21" s="43"/>
      <c r="U21" s="38"/>
      <c r="V21" s="38"/>
      <c r="W21" s="38"/>
      <c r="X21" s="44"/>
    </row>
    <row r="22" spans="1:24" x14ac:dyDescent="0.2">
      <c r="A22" s="108"/>
      <c r="B22" s="43"/>
      <c r="C22" s="38"/>
      <c r="D22" s="38"/>
      <c r="E22" s="38"/>
      <c r="F22" s="113"/>
      <c r="G22" s="38"/>
      <c r="H22" s="38"/>
      <c r="I22" s="38"/>
      <c r="J22" s="44"/>
      <c r="K22" s="38"/>
      <c r="L22" s="38"/>
      <c r="M22" s="38"/>
      <c r="N22" s="38"/>
      <c r="O22" s="38"/>
      <c r="P22" s="38"/>
      <c r="Q22" s="38"/>
      <c r="R22" s="38"/>
      <c r="S22" s="44"/>
      <c r="T22" s="43"/>
      <c r="U22" s="38"/>
      <c r="V22" s="38"/>
      <c r="W22" s="38" t="s">
        <v>79</v>
      </c>
      <c r="X22" s="44"/>
    </row>
    <row r="23" spans="1:24" x14ac:dyDescent="0.2">
      <c r="B23" s="43"/>
      <c r="C23" s="38"/>
      <c r="D23" s="38"/>
      <c r="E23" s="38"/>
      <c r="F23" s="38"/>
      <c r="G23" s="38"/>
      <c r="H23" s="38"/>
      <c r="I23" s="38"/>
      <c r="J23" s="44"/>
      <c r="K23" s="38"/>
      <c r="L23" s="38"/>
      <c r="M23" s="38"/>
      <c r="N23" s="38"/>
      <c r="O23" s="38"/>
      <c r="P23" s="38"/>
      <c r="Q23" s="38"/>
      <c r="R23" s="38"/>
      <c r="S23" s="44"/>
      <c r="T23" s="43"/>
      <c r="U23" s="38"/>
      <c r="V23" s="38"/>
      <c r="W23" s="38" t="s">
        <v>78</v>
      </c>
      <c r="X23" s="44"/>
    </row>
    <row r="24" spans="1:24" x14ac:dyDescent="0.2">
      <c r="B24" s="43"/>
      <c r="C24" s="38"/>
      <c r="D24" s="38"/>
      <c r="E24" s="38"/>
      <c r="F24" s="38"/>
      <c r="G24" s="38"/>
      <c r="H24" s="38"/>
      <c r="I24" s="38"/>
      <c r="J24" s="44"/>
      <c r="K24" s="38"/>
      <c r="L24" s="38"/>
      <c r="M24" s="38"/>
      <c r="N24" s="38"/>
      <c r="O24" s="38"/>
      <c r="P24" s="38"/>
      <c r="Q24" s="38"/>
      <c r="R24" s="38"/>
      <c r="S24" s="44"/>
      <c r="T24" s="43"/>
      <c r="U24" s="38"/>
      <c r="V24" s="38"/>
      <c r="W24" s="38" t="s">
        <v>44</v>
      </c>
      <c r="X24" s="44"/>
    </row>
    <row r="25" spans="1:24" ht="12.75" thickBot="1" x14ac:dyDescent="0.25">
      <c r="B25" s="40"/>
      <c r="C25" s="46"/>
      <c r="D25" s="46"/>
      <c r="E25" s="46"/>
      <c r="F25" s="46"/>
      <c r="G25" s="46"/>
      <c r="H25" s="46"/>
      <c r="I25" s="46"/>
      <c r="J25" s="47"/>
      <c r="K25" s="46"/>
      <c r="L25" s="46"/>
      <c r="M25" s="46"/>
      <c r="N25" s="46"/>
      <c r="O25" s="46"/>
      <c r="P25" s="46"/>
      <c r="Q25" s="46"/>
      <c r="R25" s="46"/>
      <c r="S25" s="47"/>
      <c r="T25" s="40"/>
      <c r="U25" s="46"/>
      <c r="V25" s="46"/>
      <c r="W25" s="46" t="s">
        <v>45</v>
      </c>
      <c r="X25" s="47"/>
    </row>
    <row r="27" spans="1:24" ht="31.5" customHeight="1" x14ac:dyDescent="0.3">
      <c r="C27" s="109" t="s">
        <v>46</v>
      </c>
      <c r="D27" s="207" t="s">
        <v>47</v>
      </c>
      <c r="E27" s="207"/>
      <c r="F27" s="207"/>
      <c r="N27" s="48"/>
      <c r="O27" s="48"/>
      <c r="P27" s="48"/>
      <c r="Q27" s="48"/>
    </row>
    <row r="28" spans="1:24" x14ac:dyDescent="0.2">
      <c r="C28" s="109" t="s">
        <v>48</v>
      </c>
      <c r="D28" s="207" t="s">
        <v>49</v>
      </c>
      <c r="E28" s="207"/>
      <c r="F28" s="207"/>
      <c r="G28" s="207"/>
    </row>
  </sheetData>
  <sheetProtection sheet="1" objects="1" scenarios="1"/>
  <mergeCells count="3">
    <mergeCell ref="B3:R3"/>
    <mergeCell ref="D27:F27"/>
    <mergeCell ref="D28:G28"/>
  </mergeCells>
  <phoneticPr fontId="6" type="noConversion"/>
  <hyperlinks>
    <hyperlink ref="D27:E27" location="LCC!A1" display="TILLBAKA TILL LCC-KALKYL" xr:uid="{00000000-0004-0000-0200-000000000000}"/>
    <hyperlink ref="D28:G28" location="'Herkkyysanalyysi'!A1" display="KLICKA HÄR FÖR KÄNSLIGHETSANALYS" xr:uid="{00000000-0004-0000-0200-000001000000}"/>
  </hyperlinks>
  <printOptions horizontalCentered="1" verticalCentered="1"/>
  <pageMargins left="0.70866141732283472" right="0.70866141732283472" top="0.74803149606299213" bottom="0.74803149606299213" header="0.31496062992125984" footer="0.31496062992125984"/>
  <pageSetup paperSize="9" scale="81" orientation="landscape" r:id="rId1"/>
  <headerFooter>
    <oddFooter>&amp;L&amp;G&amp;Cwww.motivanhankintapalvelu.fi&amp;RLCC HENKILÖAUTOILLE (esimerkki)</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pageSetUpPr fitToPage="1"/>
  </sheetPr>
  <dimension ref="A1:Q44"/>
  <sheetViews>
    <sheetView workbookViewId="0">
      <selection activeCell="F41" sqref="F41"/>
    </sheetView>
  </sheetViews>
  <sheetFormatPr defaultColWidth="9.140625" defaultRowHeight="12" x14ac:dyDescent="0.2"/>
  <cols>
    <col min="1" max="1" width="2.7109375" style="35" customWidth="1"/>
    <col min="2" max="2" width="9.140625" style="35"/>
    <col min="3" max="3" width="14.5703125" style="35" customWidth="1"/>
    <col min="4" max="4" width="14" style="35" customWidth="1"/>
    <col min="5" max="5" width="13.42578125" style="35" customWidth="1"/>
    <col min="6" max="6" width="16.140625" style="35" customWidth="1"/>
    <col min="7" max="7" width="12" style="35" customWidth="1"/>
    <col min="8" max="9" width="9.140625" style="35"/>
    <col min="10" max="10" width="15.85546875" style="35" customWidth="1"/>
    <col min="11" max="11" width="13.140625" style="35" customWidth="1"/>
    <col min="12" max="13" width="12.42578125" style="35" customWidth="1"/>
    <col min="14" max="14" width="12.7109375" style="35" customWidth="1"/>
    <col min="15" max="15" width="14.140625" style="35" customWidth="1"/>
    <col min="16" max="16384" width="9.140625" style="35"/>
  </cols>
  <sheetData>
    <row r="1" spans="2:17" ht="29.1" customHeight="1" thickBot="1" x14ac:dyDescent="0.35">
      <c r="B1" s="34"/>
    </row>
    <row r="2" spans="2:17" ht="6" customHeight="1" thickBot="1" x14ac:dyDescent="0.25">
      <c r="B2" s="217"/>
      <c r="C2" s="218"/>
      <c r="D2" s="218"/>
      <c r="E2" s="218"/>
      <c r="F2" s="218"/>
      <c r="G2" s="218"/>
      <c r="H2" s="219"/>
      <c r="I2" s="218"/>
      <c r="J2" s="218"/>
      <c r="K2" s="218"/>
      <c r="L2" s="91"/>
    </row>
    <row r="3" spans="2:17" ht="18" customHeight="1" x14ac:dyDescent="0.4">
      <c r="B3" s="220" t="s">
        <v>50</v>
      </c>
      <c r="C3" s="221"/>
      <c r="D3" s="221"/>
      <c r="E3" s="221"/>
      <c r="F3" s="221"/>
      <c r="G3" s="221"/>
      <c r="H3" s="221"/>
      <c r="I3" s="221"/>
      <c r="J3" s="221"/>
      <c r="K3" s="221"/>
      <c r="L3" s="222"/>
      <c r="M3" s="36"/>
      <c r="N3" s="36"/>
      <c r="O3" s="36"/>
      <c r="P3" s="37"/>
      <c r="Q3" s="37"/>
    </row>
    <row r="4" spans="2:17" ht="14.1" customHeight="1" thickBot="1" x14ac:dyDescent="0.25">
      <c r="B4" s="223" t="s">
        <v>51</v>
      </c>
      <c r="C4" s="224"/>
      <c r="D4" s="224"/>
      <c r="E4" s="224"/>
      <c r="F4" s="224"/>
      <c r="G4" s="224"/>
      <c r="H4" s="224"/>
      <c r="I4" s="224"/>
      <c r="J4" s="224"/>
      <c r="K4" s="224"/>
      <c r="L4" s="225"/>
      <c r="M4" s="38"/>
      <c r="N4" s="38"/>
      <c r="O4" s="38"/>
    </row>
    <row r="5" spans="2:17" x14ac:dyDescent="0.2">
      <c r="B5" s="39"/>
      <c r="C5" s="41"/>
      <c r="D5" s="41"/>
      <c r="E5" s="41"/>
      <c r="F5" s="41"/>
      <c r="G5" s="41"/>
      <c r="H5" s="41"/>
      <c r="I5" s="41"/>
      <c r="J5" s="41"/>
      <c r="K5" s="41"/>
      <c r="L5" s="42"/>
      <c r="M5" s="38"/>
      <c r="N5" s="38"/>
      <c r="O5" s="38"/>
    </row>
    <row r="6" spans="2:17" x14ac:dyDescent="0.2">
      <c r="B6" s="43"/>
      <c r="C6" s="38"/>
      <c r="D6" s="38"/>
      <c r="E6" s="38"/>
      <c r="F6" s="38"/>
      <c r="G6" s="38"/>
      <c r="H6" s="38"/>
      <c r="I6" s="38"/>
      <c r="J6" s="38"/>
      <c r="K6" s="38"/>
      <c r="L6" s="44"/>
      <c r="M6" s="38"/>
      <c r="N6" s="38"/>
      <c r="O6" s="38"/>
    </row>
    <row r="7" spans="2:17" x14ac:dyDescent="0.2">
      <c r="B7" s="43"/>
      <c r="C7" s="38"/>
      <c r="D7" s="38"/>
      <c r="E7" s="38"/>
      <c r="F7" s="38"/>
      <c r="G7" s="38"/>
      <c r="H7" s="38"/>
      <c r="I7" s="38"/>
      <c r="J7" s="38"/>
      <c r="K7" s="38"/>
      <c r="L7" s="44"/>
      <c r="M7" s="38"/>
      <c r="N7" s="38"/>
      <c r="O7" s="38"/>
    </row>
    <row r="8" spans="2:17" x14ac:dyDescent="0.2">
      <c r="B8" s="43"/>
      <c r="C8" s="38"/>
      <c r="D8" s="38"/>
      <c r="E8" s="38"/>
      <c r="F8" s="38"/>
      <c r="G8" s="38"/>
      <c r="H8" s="38"/>
      <c r="I8" s="38"/>
      <c r="J8" s="38"/>
      <c r="K8" s="38"/>
      <c r="L8" s="44"/>
      <c r="M8" s="38"/>
      <c r="N8" s="38"/>
      <c r="O8" s="38"/>
    </row>
    <row r="9" spans="2:17" x14ac:dyDescent="0.2">
      <c r="B9" s="43"/>
      <c r="C9" s="38"/>
      <c r="D9" s="38"/>
      <c r="E9" s="38"/>
      <c r="F9" s="38"/>
      <c r="G9" s="38"/>
      <c r="H9" s="38"/>
      <c r="I9" s="38"/>
      <c r="J9" s="38"/>
      <c r="K9" s="38"/>
      <c r="L9" s="44"/>
      <c r="M9" s="38"/>
      <c r="N9" s="38"/>
      <c r="O9" s="38"/>
    </row>
    <row r="10" spans="2:17" x14ac:dyDescent="0.2">
      <c r="B10" s="43"/>
      <c r="C10" s="38"/>
      <c r="D10" s="38"/>
      <c r="E10" s="38"/>
      <c r="F10" s="38"/>
      <c r="G10" s="38"/>
      <c r="H10" s="38"/>
      <c r="I10" s="38"/>
      <c r="J10" s="38"/>
      <c r="K10" s="38"/>
      <c r="L10" s="44"/>
      <c r="M10" s="38"/>
      <c r="N10" s="38"/>
      <c r="O10" s="38"/>
    </row>
    <row r="11" spans="2:17" x14ac:dyDescent="0.2">
      <c r="B11" s="43"/>
      <c r="C11" s="38"/>
      <c r="D11" s="38"/>
      <c r="E11" s="38"/>
      <c r="F11" s="38"/>
      <c r="G11" s="38"/>
      <c r="H11" s="38"/>
      <c r="I11" s="38"/>
      <c r="J11" s="38"/>
      <c r="K11" s="38"/>
      <c r="L11" s="44"/>
      <c r="M11" s="38"/>
      <c r="N11" s="38"/>
      <c r="O11" s="38"/>
    </row>
    <row r="12" spans="2:17" x14ac:dyDescent="0.2">
      <c r="B12" s="43"/>
      <c r="C12" s="38"/>
      <c r="D12" s="38"/>
      <c r="E12" s="38"/>
      <c r="F12" s="38"/>
      <c r="G12" s="38"/>
      <c r="H12" s="38"/>
      <c r="I12" s="38"/>
      <c r="J12" s="38"/>
      <c r="K12" s="38"/>
      <c r="L12" s="44"/>
      <c r="M12" s="38"/>
      <c r="N12" s="38"/>
      <c r="O12" s="38"/>
    </row>
    <row r="13" spans="2:17" x14ac:dyDescent="0.2">
      <c r="B13" s="43"/>
      <c r="C13" s="38"/>
      <c r="D13" s="38"/>
      <c r="E13" s="38"/>
      <c r="F13" s="38"/>
      <c r="G13" s="38"/>
      <c r="H13" s="38"/>
      <c r="I13" s="38"/>
      <c r="J13" s="38"/>
      <c r="K13" s="38"/>
      <c r="L13" s="44"/>
      <c r="M13" s="38"/>
      <c r="N13" s="38"/>
      <c r="O13" s="38"/>
    </row>
    <row r="14" spans="2:17" x14ac:dyDescent="0.2">
      <c r="B14" s="43"/>
      <c r="C14" s="38"/>
      <c r="D14" s="38"/>
      <c r="E14" s="38"/>
      <c r="F14" s="38"/>
      <c r="G14" s="38"/>
      <c r="H14" s="38"/>
      <c r="I14" s="38"/>
      <c r="J14" s="38"/>
      <c r="K14" s="38"/>
      <c r="L14" s="44"/>
    </row>
    <row r="15" spans="2:17" x14ac:dyDescent="0.2">
      <c r="B15" s="43"/>
      <c r="C15" s="38"/>
      <c r="D15" s="38"/>
      <c r="E15" s="38"/>
      <c r="F15" s="38"/>
      <c r="G15" s="38"/>
      <c r="H15" s="38"/>
      <c r="I15" s="38"/>
      <c r="J15" s="38"/>
      <c r="K15" s="38"/>
      <c r="L15" s="44"/>
    </row>
    <row r="16" spans="2:17" x14ac:dyDescent="0.2">
      <c r="B16" s="43"/>
      <c r="C16" s="38"/>
      <c r="D16" s="38"/>
      <c r="E16" s="38"/>
      <c r="F16" s="38"/>
      <c r="G16" s="38"/>
      <c r="H16" s="38"/>
      <c r="I16" s="38"/>
      <c r="J16" s="38"/>
      <c r="K16" s="38"/>
      <c r="L16" s="44"/>
    </row>
    <row r="17" spans="1:12" x14ac:dyDescent="0.2">
      <c r="B17" s="43"/>
      <c r="C17" s="38"/>
      <c r="D17" s="38"/>
      <c r="E17" s="38"/>
      <c r="F17" s="38"/>
      <c r="G17" s="38"/>
      <c r="H17" s="38"/>
      <c r="I17" s="38"/>
      <c r="J17" s="38"/>
      <c r="K17" s="38"/>
      <c r="L17" s="44"/>
    </row>
    <row r="18" spans="1:12" x14ac:dyDescent="0.2">
      <c r="B18" s="43"/>
      <c r="C18" s="38"/>
      <c r="D18" s="38"/>
      <c r="E18" s="38"/>
      <c r="F18" s="38"/>
      <c r="G18" s="38"/>
      <c r="H18" s="38"/>
      <c r="I18" s="38"/>
      <c r="J18" s="38"/>
      <c r="K18" s="38"/>
      <c r="L18" s="44"/>
    </row>
    <row r="19" spans="1:12" x14ac:dyDescent="0.2">
      <c r="B19" s="43"/>
      <c r="C19" s="38"/>
      <c r="D19" s="38"/>
      <c r="E19" s="38"/>
      <c r="F19" s="38"/>
      <c r="G19" s="38"/>
      <c r="H19" s="38"/>
      <c r="I19" s="38"/>
      <c r="J19" s="38"/>
      <c r="K19" s="38"/>
      <c r="L19" s="44"/>
    </row>
    <row r="20" spans="1:12" x14ac:dyDescent="0.2">
      <c r="B20" s="43"/>
      <c r="C20" s="38"/>
      <c r="D20" s="38"/>
      <c r="E20" s="38"/>
      <c r="F20" s="38"/>
      <c r="G20" s="38"/>
      <c r="H20" s="228"/>
      <c r="I20" s="228"/>
      <c r="J20" s="228"/>
      <c r="K20" s="228"/>
      <c r="L20" s="44"/>
    </row>
    <row r="21" spans="1:12" x14ac:dyDescent="0.2">
      <c r="A21" s="44"/>
      <c r="C21" s="38"/>
      <c r="D21" s="38"/>
      <c r="E21" s="38"/>
      <c r="F21" s="38"/>
      <c r="G21" s="38"/>
      <c r="H21" s="38"/>
      <c r="I21" s="38"/>
      <c r="J21" s="38"/>
      <c r="K21" s="38"/>
      <c r="L21" s="44"/>
    </row>
    <row r="22" spans="1:12" x14ac:dyDescent="0.2">
      <c r="A22" s="44"/>
      <c r="L22" s="44"/>
    </row>
    <row r="23" spans="1:12" x14ac:dyDescent="0.2">
      <c r="A23" s="44"/>
      <c r="L23" s="44"/>
    </row>
    <row r="24" spans="1:12" x14ac:dyDescent="0.2">
      <c r="A24" s="44"/>
      <c r="L24" s="44"/>
    </row>
    <row r="25" spans="1:12" x14ac:dyDescent="0.2">
      <c r="A25" s="44"/>
      <c r="L25" s="44"/>
    </row>
    <row r="26" spans="1:12" x14ac:dyDescent="0.2">
      <c r="A26" s="44"/>
      <c r="L26" s="44"/>
    </row>
    <row r="27" spans="1:12" x14ac:dyDescent="0.2">
      <c r="A27" s="44"/>
      <c r="C27" s="38"/>
      <c r="D27" s="38"/>
      <c r="E27" s="38"/>
      <c r="F27" s="38"/>
      <c r="G27" s="38"/>
      <c r="H27" s="38"/>
      <c r="I27" s="38"/>
      <c r="J27" s="45"/>
      <c r="K27" s="38"/>
      <c r="L27" s="44"/>
    </row>
    <row r="28" spans="1:12" x14ac:dyDescent="0.2">
      <c r="A28" s="44"/>
      <c r="C28" s="38"/>
      <c r="D28" s="38"/>
      <c r="E28" s="45"/>
      <c r="F28" s="38"/>
      <c r="G28" s="38"/>
      <c r="H28" s="38"/>
      <c r="I28" s="38"/>
      <c r="J28" s="38"/>
      <c r="K28" s="38"/>
      <c r="L28" s="44"/>
    </row>
    <row r="29" spans="1:12" x14ac:dyDescent="0.2">
      <c r="A29" s="44"/>
      <c r="C29" s="38"/>
      <c r="D29" s="38"/>
      <c r="E29" s="38"/>
      <c r="F29" s="38"/>
      <c r="G29" s="38"/>
      <c r="H29" s="38"/>
      <c r="I29" s="38"/>
      <c r="J29" s="38"/>
      <c r="K29" s="38"/>
      <c r="L29" s="44"/>
    </row>
    <row r="30" spans="1:12" x14ac:dyDescent="0.2">
      <c r="B30" s="43"/>
      <c r="C30" s="38"/>
      <c r="D30" s="38"/>
      <c r="E30" s="38"/>
      <c r="F30" s="38"/>
      <c r="G30" s="38"/>
      <c r="H30" s="38"/>
      <c r="I30" s="38"/>
      <c r="J30" s="38"/>
      <c r="K30" s="38"/>
      <c r="L30" s="44"/>
    </row>
    <row r="31" spans="1:12" x14ac:dyDescent="0.2">
      <c r="B31" s="43"/>
      <c r="C31" s="38"/>
      <c r="D31" s="38"/>
      <c r="E31" s="38"/>
      <c r="F31" s="38"/>
      <c r="G31" s="38"/>
      <c r="H31" s="38"/>
      <c r="I31" s="38"/>
      <c r="J31" s="38"/>
      <c r="K31" s="38"/>
      <c r="L31" s="44"/>
    </row>
    <row r="32" spans="1:12" x14ac:dyDescent="0.2">
      <c r="B32" s="43"/>
      <c r="C32" s="38"/>
      <c r="D32" s="38"/>
      <c r="E32" s="38"/>
      <c r="F32" s="38"/>
      <c r="G32" s="38"/>
      <c r="H32" s="38"/>
      <c r="I32" s="38"/>
      <c r="J32" s="38"/>
      <c r="K32" s="38"/>
      <c r="L32" s="44"/>
    </row>
    <row r="33" spans="2:12" x14ac:dyDescent="0.2">
      <c r="B33" s="43"/>
      <c r="C33" s="38"/>
      <c r="D33" s="38"/>
      <c r="E33" s="38"/>
      <c r="F33" s="38"/>
      <c r="G33" s="38"/>
      <c r="H33" s="38"/>
      <c r="I33" s="38"/>
      <c r="J33" s="38"/>
      <c r="K33" s="38"/>
      <c r="L33" s="44"/>
    </row>
    <row r="34" spans="2:12" x14ac:dyDescent="0.2">
      <c r="B34" s="43"/>
      <c r="C34" s="38"/>
      <c r="D34" s="38"/>
      <c r="E34" s="38"/>
      <c r="F34" s="38"/>
      <c r="G34" s="38"/>
      <c r="H34" s="38"/>
      <c r="I34" s="38"/>
      <c r="J34" s="38"/>
      <c r="K34" s="38"/>
      <c r="L34" s="44"/>
    </row>
    <row r="35" spans="2:12" x14ac:dyDescent="0.2">
      <c r="B35" s="43"/>
      <c r="C35" s="38"/>
      <c r="D35" s="38"/>
      <c r="E35" s="38"/>
      <c r="F35" s="38"/>
      <c r="G35" s="38"/>
      <c r="H35" s="38"/>
      <c r="I35" s="38"/>
      <c r="J35" s="38"/>
      <c r="K35" s="38"/>
      <c r="L35" s="44"/>
    </row>
    <row r="36" spans="2:12" x14ac:dyDescent="0.2">
      <c r="B36" s="43"/>
      <c r="C36" s="38"/>
      <c r="D36" s="38"/>
      <c r="E36" s="38"/>
      <c r="F36" s="38"/>
      <c r="G36" s="38"/>
      <c r="H36" s="38"/>
      <c r="I36" s="38"/>
      <c r="J36" s="38"/>
      <c r="K36" s="38"/>
      <c r="L36" s="44"/>
    </row>
    <row r="37" spans="2:12" x14ac:dyDescent="0.2">
      <c r="B37" s="43"/>
      <c r="C37" s="38"/>
      <c r="D37" s="38"/>
      <c r="E37" s="38"/>
      <c r="F37" s="38"/>
      <c r="G37" s="38"/>
      <c r="H37" s="38"/>
      <c r="I37" s="38"/>
      <c r="J37" s="38"/>
      <c r="K37" s="38"/>
      <c r="L37" s="44"/>
    </row>
    <row r="38" spans="2:12" x14ac:dyDescent="0.2">
      <c r="B38" s="43"/>
      <c r="C38" s="38"/>
      <c r="D38" s="38"/>
      <c r="E38" s="38"/>
      <c r="F38" s="38"/>
      <c r="G38" s="38"/>
      <c r="H38" s="38"/>
      <c r="I38" s="38"/>
      <c r="J38" s="38"/>
      <c r="K38" s="38"/>
      <c r="L38" s="44"/>
    </row>
    <row r="39" spans="2:12" ht="12.75" thickBot="1" x14ac:dyDescent="0.25">
      <c r="B39" s="40"/>
      <c r="C39" s="46"/>
      <c r="D39" s="46"/>
      <c r="E39" s="46"/>
      <c r="F39" s="46"/>
      <c r="G39" s="46"/>
      <c r="H39" s="46"/>
      <c r="I39" s="46"/>
      <c r="J39" s="46"/>
      <c r="K39" s="46"/>
      <c r="L39" s="47"/>
    </row>
    <row r="41" spans="2:12" x14ac:dyDescent="0.2">
      <c r="C41" s="71"/>
      <c r="D41" s="71"/>
      <c r="F41" s="87"/>
    </row>
    <row r="42" spans="2:12" x14ac:dyDescent="0.2">
      <c r="B42" s="109" t="s">
        <v>52</v>
      </c>
      <c r="C42" s="227" t="s">
        <v>53</v>
      </c>
      <c r="D42" s="227"/>
      <c r="E42" s="86"/>
      <c r="F42" s="82"/>
    </row>
    <row r="43" spans="2:12" x14ac:dyDescent="0.2">
      <c r="B43" s="109" t="s">
        <v>54</v>
      </c>
      <c r="C43" s="226" t="s">
        <v>55</v>
      </c>
      <c r="D43" s="226"/>
    </row>
    <row r="44" spans="2:12" x14ac:dyDescent="0.2">
      <c r="B44" s="109" t="s">
        <v>56</v>
      </c>
      <c r="C44" s="226" t="s">
        <v>57</v>
      </c>
      <c r="D44" s="226"/>
      <c r="E44" s="226"/>
    </row>
  </sheetData>
  <sheetProtection sheet="1" objects="1" scenarios="1"/>
  <mergeCells count="8">
    <mergeCell ref="B2:H2"/>
    <mergeCell ref="I2:K2"/>
    <mergeCell ref="B3:L3"/>
    <mergeCell ref="B4:L4"/>
    <mergeCell ref="C44:E44"/>
    <mergeCell ref="C43:D43"/>
    <mergeCell ref="C42:D42"/>
    <mergeCell ref="H20:K20"/>
  </mergeCells>
  <phoneticPr fontId="6" type="noConversion"/>
  <hyperlinks>
    <hyperlink ref="C42" location="LCC!A1" display="Tillbaka till LCC-kalkyl" xr:uid="{00000000-0004-0000-0300-000000000000}"/>
    <hyperlink ref="E41:F41" location="'Herkkyysanal. lask.kaavoja'!A1" display="Formler till figurer" xr:uid="{00000000-0004-0000-0300-000001000000}"/>
    <hyperlink ref="C43:D43" location="'Kaavio'!A1" display="KLICKA HÄR FÖR DIAGRAM" xr:uid="{00000000-0004-0000-0300-000002000000}"/>
    <hyperlink ref="C44:E44" location="'Herkkyysanal. lask.kaavoja'!A1" display="BAKOMLIGGANDE FORMLER TILL FIGURER" xr:uid="{00000000-0004-0000-0300-000003000000}"/>
  </hyperlinks>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&amp;L&amp;G&amp;Cwww.motivanhankintapalvelu.fi&amp;RLCC HENKILÖAUTOILLE (esimerkki)</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dimension ref="B1:J19"/>
  <sheetViews>
    <sheetView workbookViewId="0">
      <selection activeCell="G43" sqref="G43"/>
    </sheetView>
  </sheetViews>
  <sheetFormatPr defaultColWidth="9.140625" defaultRowHeight="12" x14ac:dyDescent="0.2"/>
  <cols>
    <col min="1" max="1" width="2.7109375" style="38" customWidth="1"/>
    <col min="2" max="2" width="9.140625" style="38"/>
    <col min="3" max="3" width="18.5703125" style="38" customWidth="1"/>
    <col min="4" max="6" width="15" style="38" customWidth="1"/>
    <col min="7" max="7" width="14.85546875" style="38" customWidth="1"/>
    <col min="8" max="9" width="15" style="38" customWidth="1"/>
    <col min="10" max="16384" width="9.140625" style="38"/>
  </cols>
  <sheetData>
    <row r="1" spans="2:10" ht="29.1" customHeight="1" thickBot="1" x14ac:dyDescent="0.25"/>
    <row r="2" spans="2:10" ht="6" customHeight="1" thickBot="1" x14ac:dyDescent="0.25">
      <c r="B2" s="95"/>
      <c r="C2" s="217"/>
      <c r="D2" s="218"/>
      <c r="E2" s="218"/>
      <c r="F2" s="219"/>
    </row>
    <row r="3" spans="2:10" ht="18" customHeight="1" thickBot="1" x14ac:dyDescent="0.25">
      <c r="B3" s="95"/>
      <c r="C3" s="217" t="s">
        <v>58</v>
      </c>
      <c r="D3" s="218"/>
      <c r="E3" s="218"/>
      <c r="F3" s="219"/>
    </row>
    <row r="4" spans="2:10" ht="14.1" customHeight="1" thickBot="1" x14ac:dyDescent="0.25">
      <c r="B4" s="95"/>
      <c r="C4" s="93"/>
      <c r="D4" s="3">
        <v>0</v>
      </c>
      <c r="E4" s="3">
        <f>LCC!E8</f>
        <v>5</v>
      </c>
      <c r="F4" s="94" t="s">
        <v>59</v>
      </c>
      <c r="G4" s="92"/>
      <c r="H4" s="92"/>
      <c r="I4" s="92"/>
    </row>
    <row r="5" spans="2:10" x14ac:dyDescent="0.2">
      <c r="B5" s="96"/>
      <c r="C5" s="101" t="str">
        <f>LCC!E10</f>
        <v>Tarjous 1</v>
      </c>
      <c r="D5" s="141">
        <f>(LCC!E12+(LCC!E15*LCC!E16*LCC!E17)*LCC!E7+LCC!E20*LCC!E7+LCC!E21*LCC!E7+LCC!E24*LCC!E7+LCC!E25*LCC!E7-LCC!E27)*LCC!E6</f>
        <v>32380000</v>
      </c>
      <c r="E5" s="191">
        <f>LCC!E30</f>
        <v>428639.864719751</v>
      </c>
      <c r="F5" s="184" t="s">
        <v>80</v>
      </c>
    </row>
    <row r="6" spans="2:10" x14ac:dyDescent="0.2">
      <c r="B6" s="97"/>
      <c r="C6" s="102" t="str">
        <f>LCC!F10</f>
        <v>Tarjous 2</v>
      </c>
      <c r="D6" s="142">
        <f>(LCC!F12+(LCC!F15*LCC!F16*LCC!F17)*LCC!E7+LCC!F20*LCC!E7+LCC!F21*LCC!E7+LCC!F24*LCC!E7+LCC!F25*LCC!E7-LCC!F27)*LCC!E6</f>
        <v>36425000</v>
      </c>
      <c r="E6" s="192">
        <f>LCC!F30</f>
        <v>479719.84780971985</v>
      </c>
      <c r="F6" s="185" t="s">
        <v>80</v>
      </c>
    </row>
    <row r="7" spans="2:10" x14ac:dyDescent="0.2">
      <c r="B7" s="97"/>
      <c r="C7" s="102" t="str">
        <f>LCC!G10</f>
        <v>Tarjous 3</v>
      </c>
      <c r="D7" s="142">
        <f>(LCC!G12+(LCC!G15*LCC!G16*LCC!G17)*LCC!E7+LCC!G20*LCC!E7+LCC!G21*LCC!E7+LCC!G24*LCC!E7+LCC!G25*LCC!E7-LCC!G27)*LCC!E6</f>
        <v>32420000</v>
      </c>
      <c r="E7" s="192">
        <f>LCC!G30</f>
        <v>468639.864719751</v>
      </c>
      <c r="F7" s="185" t="s">
        <v>80</v>
      </c>
    </row>
    <row r="8" spans="2:10" x14ac:dyDescent="0.2">
      <c r="B8" s="99"/>
      <c r="C8" s="102" t="str">
        <f>LCC!H10</f>
        <v>Tarjous 4</v>
      </c>
      <c r="D8" s="142">
        <f>(LCC!H12+(LCC!H15*LCC!H16*LCC!H17)*LCC!F7+LCC!H20*LCC!F7+LCC!H21*LCC!F7+LCC!H24*LCC!F7+LCC!H25*LCC!F7-LCC!H27)*LCC!F6</f>
        <v>40500000</v>
      </c>
      <c r="E8" s="192">
        <f>LCC!H30</f>
        <v>560799.83089968888</v>
      </c>
      <c r="F8" s="185" t="s">
        <v>80</v>
      </c>
    </row>
    <row r="9" spans="2:10" ht="12.75" thickBot="1" x14ac:dyDescent="0.25">
      <c r="B9" s="98"/>
      <c r="C9" s="103" t="str">
        <f>LCC!I10</f>
        <v>Tarjous 5</v>
      </c>
      <c r="D9" s="143">
        <f>(LCC!I12+(LCC!I15*LCC!I16*LCC!I17)*LCC!G7+LCC!I20*LCC!G7+LCC!I21*LCC!G7+LCC!I24*LCC!G7+LCC!I25*LCC!G7-LCC!I27)*LCC!G6</f>
        <v>52625000.000000007</v>
      </c>
      <c r="E9" s="193">
        <f>LCC!I30</f>
        <v>704039.78016959527</v>
      </c>
      <c r="F9" s="186" t="s">
        <v>80</v>
      </c>
    </row>
    <row r="11" spans="2:10" ht="12.75" thickBot="1" x14ac:dyDescent="0.25"/>
    <row r="12" spans="2:10" ht="6" customHeight="1" thickBot="1" x14ac:dyDescent="0.25">
      <c r="B12" s="70"/>
      <c r="C12" s="105"/>
      <c r="D12" s="105"/>
      <c r="E12" s="105"/>
      <c r="F12" s="105"/>
      <c r="G12" s="105"/>
      <c r="H12" s="105"/>
      <c r="I12" s="106"/>
    </row>
    <row r="13" spans="2:10" ht="18" customHeight="1" thickBot="1" x14ac:dyDescent="0.3">
      <c r="B13" s="104"/>
      <c r="C13" s="217" t="s">
        <v>60</v>
      </c>
      <c r="D13" s="218"/>
      <c r="E13" s="218"/>
      <c r="F13" s="218"/>
      <c r="G13" s="218"/>
      <c r="H13" s="218"/>
      <c r="I13" s="219"/>
    </row>
    <row r="14" spans="2:10" ht="14.1" customHeight="1" thickBot="1" x14ac:dyDescent="0.25">
      <c r="B14" s="93"/>
      <c r="C14" s="93"/>
      <c r="D14" s="3"/>
      <c r="E14" s="94" t="str">
        <f>LCC!E10</f>
        <v>Tarjous 1</v>
      </c>
      <c r="F14" s="93" t="str">
        <f>LCC!F10</f>
        <v>Tarjous 2</v>
      </c>
      <c r="G14" s="3" t="str">
        <f>LCC!G10</f>
        <v>Tarjous 3</v>
      </c>
      <c r="H14" s="3" t="str">
        <f>LCC!H10</f>
        <v>Tarjous 4</v>
      </c>
      <c r="I14" s="94" t="str">
        <f>LCC!I10</f>
        <v>Tarjous 5</v>
      </c>
    </row>
    <row r="15" spans="2:10" x14ac:dyDescent="0.2">
      <c r="B15" s="107"/>
      <c r="C15" s="102" t="s">
        <v>61</v>
      </c>
      <c r="D15" s="102"/>
      <c r="E15" s="144">
        <f>(LCC!E18*1.2+LCC!E13+LCC!E22+LCC!E26+(PV(LCC!E8*0.01,LCC!E7,,LCC!E27)))*LCC!E6</f>
        <v>478367.83766370121</v>
      </c>
      <c r="F15" s="144">
        <f>(LCC!F18*1.2+LCC!F13+LCC!F22+LCC!F26+(PV(LCC!F8*0.01,LCC!F7,,LCC!F27)))*LCC!F6</f>
        <v>535663.81737166387</v>
      </c>
      <c r="G15" s="144">
        <f>(LCC!G18*1.2+LCC!G13+LCC!G22+LCC!G26+(PV(LCC!G8*0.01,LCC!G7,,LCC!G27)))*LCC!G6</f>
        <v>518367.83766370121</v>
      </c>
      <c r="H15" s="144">
        <f>(LCC!H18*1.2+LCC!H13+LCC!H22+LCC!H26+(PV(LCC!H8*0.01,LCC!H7,,LCC!H27)))*LCC!H6</f>
        <v>622959.79707962647</v>
      </c>
      <c r="I15" s="144">
        <f>(LCC!I18*1.2+LCC!I13+LCC!I22+LCC!I26+(PV(LCC!I8*0.01,LCC!I7,,LCC!I27)))*LCC!I6</f>
        <v>784847.73620351451</v>
      </c>
      <c r="J15" s="43"/>
    </row>
    <row r="16" spans="2:10" ht="12.75" thickBot="1" x14ac:dyDescent="0.25">
      <c r="B16" s="100"/>
      <c r="C16" s="103" t="s">
        <v>62</v>
      </c>
      <c r="D16" s="103"/>
      <c r="E16" s="145">
        <f>LCC!E30</f>
        <v>428639.864719751</v>
      </c>
      <c r="F16" s="143">
        <f>LCC!F30</f>
        <v>479719.84780971985</v>
      </c>
      <c r="G16" s="194">
        <f>LCC!G30</f>
        <v>468639.864719751</v>
      </c>
      <c r="H16" s="145">
        <f>LCC!H30</f>
        <v>560799.83089968888</v>
      </c>
      <c r="I16" s="146">
        <f>LCC!I30</f>
        <v>704039.78016959527</v>
      </c>
    </row>
    <row r="19" spans="2:5" x14ac:dyDescent="0.2">
      <c r="B19" s="109" t="s">
        <v>63</v>
      </c>
      <c r="C19" s="226" t="s">
        <v>64</v>
      </c>
      <c r="D19" s="226"/>
      <c r="E19" s="87"/>
    </row>
  </sheetData>
  <sheetProtection sheet="1" objects="1" scenarios="1"/>
  <mergeCells count="4">
    <mergeCell ref="C2:F2"/>
    <mergeCell ref="C13:I13"/>
    <mergeCell ref="C3:F3"/>
    <mergeCell ref="C19:D19"/>
  </mergeCells>
  <phoneticPr fontId="13" type="noConversion"/>
  <hyperlinks>
    <hyperlink ref="C19:E19" location="'Herkkyysanalyysi'!A1" display="TILLBAKA TILL KÄNSLIGHETSANALYS" xr:uid="{00000000-0004-0000-0400-000000000000}"/>
  </hyperlinks>
  <pageMargins left="0.74803149606299213" right="0.74803149606299213" top="0.98425196850393704" bottom="0.98425196850393704" header="0.51181102362204722" footer="0.51181102362204722"/>
  <pageSetup paperSize="9" orientation="portrait" r:id="rId1"/>
  <headerFooter>
    <oddFooter>&amp;L&amp;G&amp;C           www.motivanhankintapalvelu.fi&amp;RLCC HENKILÖAUTOILLE (esimerkki)</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Tiedot</vt:lpstr>
      <vt:lpstr>LCC</vt:lpstr>
      <vt:lpstr>Kaavio</vt:lpstr>
      <vt:lpstr>Herkkyysanalyysi</vt:lpstr>
      <vt:lpstr>Herkkyysanal. lask.kaavoja</vt:lpstr>
      <vt:lpstr>Herkkyysanalyysi!Print_Area</vt:lpstr>
      <vt:lpstr>Kaavio!Print_Area</vt:lpstr>
      <vt:lpstr>LCC!Print_Area</vt:lpstr>
      <vt:lpstr>Tiedot!Print_Area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Stålberg</dc:creator>
  <cp:lastModifiedBy>Jari Aalto</cp:lastModifiedBy>
  <cp:lastPrinted>2013-09-30T12:32:10Z</cp:lastPrinted>
  <dcterms:created xsi:type="dcterms:W3CDTF">2007-05-09T08:48:56Z</dcterms:created>
  <dcterms:modified xsi:type="dcterms:W3CDTF">2018-06-05T05:09:48Z</dcterms:modified>
</cp:coreProperties>
</file>